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65521" yWindow="65521" windowWidth="15330" windowHeight="9960" activeTab="0"/>
  </bookViews>
  <sheets>
    <sheet name="ATax" sheetId="1" r:id="rId1"/>
    <sheet name="BTax" sheetId="2" r:id="rId2"/>
    <sheet name="CTax" sheetId="3" r:id="rId3"/>
    <sheet name="DTax" sheetId="4" r:id="rId4"/>
    <sheet name="vergelijken" sheetId="5" r:id="rId5"/>
  </sheets>
  <definedNames>
    <definedName name="_xlfn.BAHTTEXT" hidden="1">#NAME?</definedName>
    <definedName name="_xlnm.Print_Area" localSheetId="0">'ATax'!$A$1:$S$32</definedName>
    <definedName name="_xlnm.Print_Area" localSheetId="1">'BTax'!$A$1:$S$32</definedName>
    <definedName name="_xlnm.Print_Area" localSheetId="2">'CTax'!$A$1:$S$32</definedName>
    <definedName name="_xlnm.Print_Area" localSheetId="3">'DTax'!$A$1:$S$32</definedName>
    <definedName name="_xlnm.Print_Area" localSheetId="4">'vergelijken'!$A$1:$Q$31</definedName>
  </definedNames>
  <calcPr fullCalcOnLoad="1"/>
</workbook>
</file>

<file path=xl/comments1.xml><?xml version="1.0" encoding="utf-8"?>
<comments xmlns="http://schemas.openxmlformats.org/spreadsheetml/2006/main">
  <authors>
    <author>JvdWeg</author>
  </authors>
  <commentList>
    <comment ref="D3" authorId="0">
      <text>
        <r>
          <rPr>
            <b/>
            <sz val="8"/>
            <rFont val="Tahoma"/>
            <family val="0"/>
          </rPr>
          <t>startgetal</t>
        </r>
      </text>
    </comment>
    <comment ref="D4" authorId="0">
      <text>
        <r>
          <rPr>
            <b/>
            <sz val="8"/>
            <rFont val="Tahoma"/>
            <family val="0"/>
          </rPr>
          <t>hellinggetal</t>
        </r>
      </text>
    </comment>
    <comment ref="B3" authorId="0">
      <text>
        <r>
          <rPr>
            <b/>
            <sz val="8"/>
            <rFont val="Tahoma"/>
            <family val="0"/>
          </rPr>
          <t>vaste kosten</t>
        </r>
      </text>
    </comment>
    <comment ref="B4" authorId="0">
      <text>
        <r>
          <rPr>
            <b/>
            <sz val="8"/>
            <rFont val="Tahoma"/>
            <family val="0"/>
          </rPr>
          <t>variable kosten
per eenheid</t>
        </r>
      </text>
    </comment>
    <comment ref="B2" authorId="0">
      <text>
        <r>
          <rPr>
            <b/>
            <sz val="8"/>
            <rFont val="Tahoma"/>
            <family val="0"/>
          </rPr>
          <t>bedrijfsnaam</t>
        </r>
      </text>
    </comment>
    <comment ref="G2" authorId="0">
      <text>
        <r>
          <rPr>
            <b/>
            <sz val="8"/>
            <rFont val="Tahoma"/>
            <family val="0"/>
          </rPr>
          <t>letterformule</t>
        </r>
      </text>
    </comment>
    <comment ref="G3" authorId="0">
      <text>
        <r>
          <rPr>
            <b/>
            <sz val="8"/>
            <rFont val="Tahoma"/>
            <family val="0"/>
          </rPr>
          <t>INVOER</t>
        </r>
      </text>
    </comment>
    <comment ref="G6" authorId="0">
      <text>
        <r>
          <rPr>
            <b/>
            <sz val="8"/>
            <rFont val="Tahoma"/>
            <family val="0"/>
          </rPr>
          <t xml:space="preserve">terugberekening = 
omgekeerde pijlenketting
</t>
        </r>
        <r>
          <rPr>
            <b/>
            <sz val="8"/>
            <color indexed="10"/>
            <rFont val="Tahoma"/>
            <family val="2"/>
          </rPr>
          <t>(denk aan de voorrangsregels!)</t>
        </r>
      </text>
    </comment>
    <comment ref="B10" authorId="0">
      <text>
        <r>
          <rPr>
            <b/>
            <sz val="8"/>
            <rFont val="Tahoma"/>
            <family val="0"/>
          </rPr>
          <t>stapgrootte</t>
        </r>
      </text>
    </comment>
    <comment ref="D10" authorId="0">
      <text>
        <r>
          <rPr>
            <b/>
            <sz val="8"/>
            <rFont val="Tahoma"/>
            <family val="0"/>
          </rPr>
          <t>LET OP: als de stapgrootte ongelijk aan 1 is,
dan is dit getal NIET het hellingsgetal.
Het hellingsgetal bereken je door
dit getal te delen door de stapgrootte.</t>
        </r>
      </text>
    </comment>
    <comment ref="F4" authorId="0">
      <text>
        <r>
          <rPr>
            <b/>
            <sz val="8"/>
            <rFont val="Tahoma"/>
            <family val="0"/>
          </rPr>
          <t>Omschrijving X-as</t>
        </r>
      </text>
    </comment>
    <comment ref="O4" authorId="0">
      <text>
        <r>
          <rPr>
            <b/>
            <sz val="8"/>
            <rFont val="Tahoma"/>
            <family val="0"/>
          </rPr>
          <t>Omschrijving Y-as</t>
        </r>
      </text>
    </comment>
  </commentList>
</comments>
</file>

<file path=xl/comments2.xml><?xml version="1.0" encoding="utf-8"?>
<comments xmlns="http://schemas.openxmlformats.org/spreadsheetml/2006/main">
  <authors>
    <author>JvdWeg</author>
  </authors>
  <commentList>
    <comment ref="D3" authorId="0">
      <text>
        <r>
          <rPr>
            <b/>
            <sz val="8"/>
            <rFont val="Tahoma"/>
            <family val="0"/>
          </rPr>
          <t>startgetal</t>
        </r>
      </text>
    </comment>
    <comment ref="D4" authorId="0">
      <text>
        <r>
          <rPr>
            <b/>
            <sz val="8"/>
            <rFont val="Tahoma"/>
            <family val="0"/>
          </rPr>
          <t>hellinggetal</t>
        </r>
      </text>
    </comment>
    <comment ref="B3" authorId="0">
      <text>
        <r>
          <rPr>
            <b/>
            <sz val="8"/>
            <rFont val="Tahoma"/>
            <family val="0"/>
          </rPr>
          <t>vaste kosten</t>
        </r>
      </text>
    </comment>
    <comment ref="B4" authorId="0">
      <text>
        <r>
          <rPr>
            <b/>
            <sz val="8"/>
            <rFont val="Tahoma"/>
            <family val="0"/>
          </rPr>
          <t>variable kosten
per eenheid</t>
        </r>
      </text>
    </comment>
    <comment ref="B2" authorId="0">
      <text>
        <r>
          <rPr>
            <b/>
            <sz val="8"/>
            <rFont val="Tahoma"/>
            <family val="0"/>
          </rPr>
          <t>bedrijfsnaam</t>
        </r>
      </text>
    </comment>
    <comment ref="G2" authorId="0">
      <text>
        <r>
          <rPr>
            <b/>
            <sz val="8"/>
            <rFont val="Tahoma"/>
            <family val="0"/>
          </rPr>
          <t>letterformule</t>
        </r>
      </text>
    </comment>
    <comment ref="G3" authorId="0">
      <text>
        <r>
          <rPr>
            <b/>
            <sz val="8"/>
            <rFont val="Tahoma"/>
            <family val="0"/>
          </rPr>
          <t>INVOER</t>
        </r>
      </text>
    </comment>
    <comment ref="G6" authorId="0">
      <text>
        <r>
          <rPr>
            <b/>
            <sz val="8"/>
            <rFont val="Tahoma"/>
            <family val="0"/>
          </rPr>
          <t xml:space="preserve">terugberekening = 
omgekeerde pijlenketting
</t>
        </r>
        <r>
          <rPr>
            <b/>
            <sz val="8"/>
            <color indexed="10"/>
            <rFont val="Tahoma"/>
            <family val="2"/>
          </rPr>
          <t>(denk aan de voorrangsregels!)</t>
        </r>
      </text>
    </comment>
    <comment ref="B10" authorId="0">
      <text>
        <r>
          <rPr>
            <b/>
            <sz val="8"/>
            <rFont val="Tahoma"/>
            <family val="0"/>
          </rPr>
          <t>stapgrootte</t>
        </r>
      </text>
    </comment>
    <comment ref="D10" authorId="0">
      <text>
        <r>
          <rPr>
            <b/>
            <sz val="8"/>
            <rFont val="Tahoma"/>
            <family val="0"/>
          </rPr>
          <t>LET OP: als de stapgrootte ongelijk aan 1 is,
dan is dit getal NIET het hellingsgetal.
Het hellingsgetal bereken je door
dit getal te delen door de stapgrootte.</t>
        </r>
      </text>
    </comment>
    <comment ref="F4" authorId="0">
      <text>
        <r>
          <rPr>
            <b/>
            <sz val="8"/>
            <rFont val="Tahoma"/>
            <family val="0"/>
          </rPr>
          <t>Omschrijving X-as</t>
        </r>
      </text>
    </comment>
    <comment ref="O4" authorId="0">
      <text>
        <r>
          <rPr>
            <b/>
            <sz val="8"/>
            <rFont val="Tahoma"/>
            <family val="0"/>
          </rPr>
          <t>Omschrijving Y-as</t>
        </r>
      </text>
    </comment>
  </commentList>
</comments>
</file>

<file path=xl/comments3.xml><?xml version="1.0" encoding="utf-8"?>
<comments xmlns="http://schemas.openxmlformats.org/spreadsheetml/2006/main">
  <authors>
    <author>JvdWeg</author>
  </authors>
  <commentList>
    <comment ref="D3" authorId="0">
      <text>
        <r>
          <rPr>
            <b/>
            <sz val="8"/>
            <rFont val="Tahoma"/>
            <family val="0"/>
          </rPr>
          <t>startgetal</t>
        </r>
      </text>
    </comment>
    <comment ref="D4" authorId="0">
      <text>
        <r>
          <rPr>
            <b/>
            <sz val="8"/>
            <rFont val="Tahoma"/>
            <family val="0"/>
          </rPr>
          <t>hellinggetal</t>
        </r>
      </text>
    </comment>
    <comment ref="B3" authorId="0">
      <text>
        <r>
          <rPr>
            <b/>
            <sz val="8"/>
            <rFont val="Tahoma"/>
            <family val="0"/>
          </rPr>
          <t>vaste kosten</t>
        </r>
      </text>
    </comment>
    <comment ref="B4" authorId="0">
      <text>
        <r>
          <rPr>
            <b/>
            <sz val="8"/>
            <rFont val="Tahoma"/>
            <family val="0"/>
          </rPr>
          <t>variable kosten
per eenheid</t>
        </r>
      </text>
    </comment>
    <comment ref="B2" authorId="0">
      <text>
        <r>
          <rPr>
            <b/>
            <sz val="8"/>
            <rFont val="Tahoma"/>
            <family val="0"/>
          </rPr>
          <t>bedrijfsnaam</t>
        </r>
      </text>
    </comment>
    <comment ref="G2" authorId="0">
      <text>
        <r>
          <rPr>
            <b/>
            <sz val="8"/>
            <rFont val="Tahoma"/>
            <family val="0"/>
          </rPr>
          <t>letterformule</t>
        </r>
      </text>
    </comment>
    <comment ref="G3" authorId="0">
      <text>
        <r>
          <rPr>
            <b/>
            <sz val="8"/>
            <rFont val="Tahoma"/>
            <family val="0"/>
          </rPr>
          <t>INVOER</t>
        </r>
      </text>
    </comment>
    <comment ref="G6" authorId="0">
      <text>
        <r>
          <rPr>
            <b/>
            <sz val="8"/>
            <rFont val="Tahoma"/>
            <family val="0"/>
          </rPr>
          <t xml:space="preserve">terugberekening = 
omgekeerde pijlenketting
</t>
        </r>
        <r>
          <rPr>
            <b/>
            <sz val="8"/>
            <color indexed="10"/>
            <rFont val="Tahoma"/>
            <family val="2"/>
          </rPr>
          <t>(denk aan de voorrangsregels!)</t>
        </r>
      </text>
    </comment>
    <comment ref="B10" authorId="0">
      <text>
        <r>
          <rPr>
            <b/>
            <sz val="8"/>
            <rFont val="Tahoma"/>
            <family val="0"/>
          </rPr>
          <t>stapgrootte</t>
        </r>
      </text>
    </comment>
    <comment ref="D10" authorId="0">
      <text>
        <r>
          <rPr>
            <b/>
            <sz val="8"/>
            <rFont val="Tahoma"/>
            <family val="0"/>
          </rPr>
          <t>LET OP: als de stapgrootte ongelijk aan 1 is,
dan is dit getal NIET het hellingsgetal.
Het hellingsgetal bereken je door
dit getal te delen door de stapgrootte.</t>
        </r>
      </text>
    </comment>
    <comment ref="F4" authorId="0">
      <text>
        <r>
          <rPr>
            <b/>
            <sz val="8"/>
            <rFont val="Tahoma"/>
            <family val="0"/>
          </rPr>
          <t>Omschrijving X-as</t>
        </r>
      </text>
    </comment>
    <comment ref="O4" authorId="0">
      <text>
        <r>
          <rPr>
            <b/>
            <sz val="8"/>
            <rFont val="Tahoma"/>
            <family val="0"/>
          </rPr>
          <t>Omschrijving Y-as</t>
        </r>
      </text>
    </comment>
  </commentList>
</comments>
</file>

<file path=xl/comments4.xml><?xml version="1.0" encoding="utf-8"?>
<comments xmlns="http://schemas.openxmlformats.org/spreadsheetml/2006/main">
  <authors>
    <author>JvdWeg</author>
  </authors>
  <commentList>
    <comment ref="D3" authorId="0">
      <text>
        <r>
          <rPr>
            <b/>
            <sz val="8"/>
            <rFont val="Tahoma"/>
            <family val="0"/>
          </rPr>
          <t>startgetal</t>
        </r>
      </text>
    </comment>
    <comment ref="D4" authorId="0">
      <text>
        <r>
          <rPr>
            <b/>
            <sz val="8"/>
            <rFont val="Tahoma"/>
            <family val="0"/>
          </rPr>
          <t>hellinggetal</t>
        </r>
      </text>
    </comment>
    <comment ref="B3" authorId="0">
      <text>
        <r>
          <rPr>
            <b/>
            <sz val="8"/>
            <rFont val="Tahoma"/>
            <family val="0"/>
          </rPr>
          <t>vaste kosten</t>
        </r>
      </text>
    </comment>
    <comment ref="B4" authorId="0">
      <text>
        <r>
          <rPr>
            <b/>
            <sz val="8"/>
            <rFont val="Tahoma"/>
            <family val="0"/>
          </rPr>
          <t>variable kosten
per eenheid</t>
        </r>
      </text>
    </comment>
    <comment ref="B2" authorId="0">
      <text>
        <r>
          <rPr>
            <b/>
            <sz val="8"/>
            <rFont val="Tahoma"/>
            <family val="0"/>
          </rPr>
          <t>bedrijfsnaam</t>
        </r>
      </text>
    </comment>
    <comment ref="G2" authorId="0">
      <text>
        <r>
          <rPr>
            <b/>
            <sz val="8"/>
            <rFont val="Tahoma"/>
            <family val="0"/>
          </rPr>
          <t>letterformule</t>
        </r>
      </text>
    </comment>
    <comment ref="G3" authorId="0">
      <text>
        <r>
          <rPr>
            <b/>
            <sz val="8"/>
            <rFont val="Tahoma"/>
            <family val="0"/>
          </rPr>
          <t>INVOER</t>
        </r>
      </text>
    </comment>
    <comment ref="G6" authorId="0">
      <text>
        <r>
          <rPr>
            <b/>
            <sz val="8"/>
            <rFont val="Tahoma"/>
            <family val="0"/>
          </rPr>
          <t xml:space="preserve">terugberekening = 
omgekeerde pijlenketting
</t>
        </r>
        <r>
          <rPr>
            <b/>
            <sz val="8"/>
            <color indexed="10"/>
            <rFont val="Tahoma"/>
            <family val="2"/>
          </rPr>
          <t>(denk aan de voorrangsregels!)</t>
        </r>
      </text>
    </comment>
    <comment ref="B10" authorId="0">
      <text>
        <r>
          <rPr>
            <b/>
            <sz val="8"/>
            <rFont val="Tahoma"/>
            <family val="0"/>
          </rPr>
          <t>stapgrootte</t>
        </r>
      </text>
    </comment>
    <comment ref="D10" authorId="0">
      <text>
        <r>
          <rPr>
            <b/>
            <sz val="8"/>
            <rFont val="Tahoma"/>
            <family val="0"/>
          </rPr>
          <t>LET OP: als de stapgrootte ongelijk aan 1 is,
dan is dit getal NIET het hellingsgetal.
Het hellingsgetal bereken je door
dit getal te delen door de stapgrootte.</t>
        </r>
      </text>
    </comment>
    <comment ref="F4" authorId="0">
      <text>
        <r>
          <rPr>
            <b/>
            <sz val="8"/>
            <rFont val="Tahoma"/>
            <family val="0"/>
          </rPr>
          <t>Omschrijving X-as</t>
        </r>
      </text>
    </comment>
    <comment ref="O4" authorId="0">
      <text>
        <r>
          <rPr>
            <b/>
            <sz val="8"/>
            <rFont val="Tahoma"/>
            <family val="0"/>
          </rPr>
          <t>Omschrijving Y-as</t>
        </r>
      </text>
    </comment>
  </commentList>
</comments>
</file>

<file path=xl/comments5.xml><?xml version="1.0" encoding="utf-8"?>
<comments xmlns="http://schemas.openxmlformats.org/spreadsheetml/2006/main">
  <authors>
    <author>JvdWeg</author>
  </authors>
  <commentList>
    <comment ref="C4" authorId="0">
      <text>
        <r>
          <rPr>
            <b/>
            <sz val="8"/>
            <rFont val="Tahoma"/>
            <family val="0"/>
          </rPr>
          <t>startgetal</t>
        </r>
      </text>
    </comment>
    <comment ref="C5" authorId="0">
      <text>
        <r>
          <rPr>
            <b/>
            <sz val="8"/>
            <rFont val="Tahoma"/>
            <family val="0"/>
          </rPr>
          <t>hellinggetal</t>
        </r>
      </text>
    </comment>
    <comment ref="G4" authorId="0">
      <text>
        <r>
          <rPr>
            <b/>
            <sz val="8"/>
            <rFont val="Tahoma"/>
            <family val="0"/>
          </rPr>
          <t>vaste kosten</t>
        </r>
      </text>
    </comment>
    <comment ref="G5" authorId="0">
      <text>
        <r>
          <rPr>
            <b/>
            <sz val="8"/>
            <rFont val="Tahoma"/>
            <family val="0"/>
          </rPr>
          <t>variable kosten
per eenheid</t>
        </r>
      </text>
    </comment>
    <comment ref="B9" authorId="0">
      <text>
        <r>
          <rPr>
            <b/>
            <sz val="8"/>
            <rFont val="Tahoma"/>
            <family val="0"/>
          </rPr>
          <t>stapgrootte</t>
        </r>
      </text>
    </comment>
  </commentList>
</comments>
</file>

<file path=xl/sharedStrings.xml><?xml version="1.0" encoding="utf-8"?>
<sst xmlns="http://schemas.openxmlformats.org/spreadsheetml/2006/main" count="43" uniqueCount="17">
  <si>
    <t xml:space="preserve"> + </t>
  </si>
  <si>
    <t>…</t>
  </si>
  <si>
    <t>x</t>
  </si>
  <si>
    <t>voorrijkosten</t>
  </si>
  <si>
    <t>kosten per km</t>
  </si>
  <si>
    <t>-</t>
  </si>
  <si>
    <t>afstand / km</t>
  </si>
  <si>
    <t>bedrag / €</t>
  </si>
  <si>
    <t>Taxibedrijf ATAX</t>
  </si>
  <si>
    <t>Taxibedrijf BTAX</t>
  </si>
  <si>
    <t>Taxibedrijf CTAX</t>
  </si>
  <si>
    <t>Taxibedrijf DTAX</t>
  </si>
  <si>
    <t>ATAX</t>
  </si>
  <si>
    <t>BTAX</t>
  </si>
  <si>
    <t>CTAX</t>
  </si>
  <si>
    <t>DTAX</t>
  </si>
  <si>
    <t>Taxibedrijven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</si>
</sst>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.00_-"/>
    <numFmt numFmtId="165" formatCode="[$-413]dddd\ d\ mmmm\ yyyy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9.75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Verdana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9.25"/>
      <name val="Arial"/>
      <family val="2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2"/>
      <color indexed="13"/>
      <name val="Arial"/>
      <family val="2"/>
    </font>
    <font>
      <b/>
      <sz val="14"/>
      <color indexed="13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49" fontId="0" fillId="2" borderId="0" xfId="0" applyNumberFormat="1" applyFill="1" applyAlignment="1" applyProtection="1">
      <alignment horizontal="left" vertical="center"/>
      <protection/>
    </xf>
    <xf numFmtId="49" fontId="13" fillId="2" borderId="0" xfId="0" applyNumberFormat="1" applyFont="1" applyFill="1" applyBorder="1" applyAlignment="1" applyProtection="1">
      <alignment horizontal="center" vertical="center"/>
      <protection/>
    </xf>
    <xf numFmtId="164" fontId="13" fillId="2" borderId="0" xfId="0" applyNumberFormat="1" applyFont="1" applyFill="1" applyBorder="1" applyAlignment="1" applyProtection="1">
      <alignment horizontal="center" vertical="center"/>
      <protection/>
    </xf>
    <xf numFmtId="2" fontId="3" fillId="3" borderId="0" xfId="0" applyNumberFormat="1" applyFont="1" applyFill="1" applyBorder="1" applyAlignment="1" applyProtection="1">
      <alignment horizontal="left" vertical="center" shrinkToFit="1"/>
      <protection/>
    </xf>
    <xf numFmtId="164" fontId="13" fillId="4" borderId="1" xfId="0" applyNumberFormat="1" applyFont="1" applyFill="1" applyBorder="1" applyAlignment="1" applyProtection="1">
      <alignment horizontal="center" vertical="center" shrinkToFit="1"/>
      <protection locked="0"/>
    </xf>
    <xf numFmtId="2" fontId="3" fillId="3" borderId="0" xfId="0" applyNumberFormat="1" applyFont="1" applyFill="1" applyBorder="1" applyAlignment="1" applyProtection="1">
      <alignment horizontal="center" vertical="center" shrinkToFit="1"/>
      <protection/>
    </xf>
    <xf numFmtId="2" fontId="3" fillId="2" borderId="0" xfId="0" applyNumberFormat="1" applyFont="1" applyFill="1" applyBorder="1" applyAlignment="1" applyProtection="1">
      <alignment horizontal="center" vertical="center" shrinkToFit="1"/>
      <protection/>
    </xf>
    <xf numFmtId="2" fontId="3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2" xfId="0" applyFont="1" applyFill="1" applyBorder="1" applyAlignment="1" applyProtection="1">
      <alignment horizontal="center" vertical="center" shrinkToFit="1"/>
      <protection locked="0"/>
    </xf>
    <xf numFmtId="2" fontId="3" fillId="2" borderId="0" xfId="0" applyNumberFormat="1" applyFont="1" applyFill="1" applyBorder="1" applyAlignment="1" applyProtection="1">
      <alignment horizontal="left" vertical="center" shrinkToFit="1"/>
      <protection/>
    </xf>
    <xf numFmtId="2" fontId="5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ill="1" applyAlignment="1">
      <alignment horizontal="right" vertical="center" shrinkToFit="1"/>
    </xf>
    <xf numFmtId="0" fontId="2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15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16" fillId="3" borderId="0" xfId="0" applyFont="1" applyFill="1" applyAlignment="1" applyProtection="1">
      <alignment horizontal="right" vertical="center"/>
      <protection/>
    </xf>
    <xf numFmtId="0" fontId="3" fillId="3" borderId="0" xfId="0" applyFont="1" applyFill="1" applyBorder="1" applyAlignment="1" applyProtection="1">
      <alignment horizontal="left" vertical="center" shrinkToFit="1"/>
      <protection/>
    </xf>
    <xf numFmtId="0" fontId="17" fillId="3" borderId="0" xfId="0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 horizontal="left" vertical="center" shrinkToFit="1"/>
      <protection/>
    </xf>
    <xf numFmtId="2" fontId="2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4" fontId="3" fillId="2" borderId="0" xfId="0" applyNumberFormat="1" applyFont="1" applyFill="1" applyBorder="1" applyAlignment="1" applyProtection="1">
      <alignment horizontal="center" vertical="center" shrinkToFit="1"/>
      <protection/>
    </xf>
    <xf numFmtId="0" fontId="2" fillId="5" borderId="0" xfId="0" applyFont="1" applyFill="1" applyAlignment="1" applyProtection="1">
      <alignment horizontal="left" vertical="center"/>
      <protection/>
    </xf>
    <xf numFmtId="0" fontId="2" fillId="5" borderId="0" xfId="0" applyFont="1" applyFill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 applyProtection="1">
      <alignment horizontal="center" vertical="center"/>
      <protection/>
    </xf>
    <xf numFmtId="49" fontId="2" fillId="5" borderId="0" xfId="0" applyNumberFormat="1" applyFont="1" applyFill="1" applyAlignment="1" applyProtection="1">
      <alignment horizontal="left" vertical="center"/>
      <protection/>
    </xf>
    <xf numFmtId="49" fontId="13" fillId="5" borderId="0" xfId="0" applyNumberFormat="1" applyFont="1" applyFill="1" applyBorder="1" applyAlignment="1" applyProtection="1">
      <alignment horizontal="center"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3" fillId="5" borderId="0" xfId="0" applyFont="1" applyFill="1" applyBorder="1" applyAlignment="1" applyProtection="1">
      <alignment horizontal="center" vertical="center" shrinkToFit="1"/>
      <protection locked="0"/>
    </xf>
    <xf numFmtId="2" fontId="3" fillId="5" borderId="0" xfId="0" applyNumberFormat="1" applyFont="1" applyFill="1" applyBorder="1" applyAlignment="1" applyProtection="1">
      <alignment horizontal="left" vertical="center" shrinkToFit="1"/>
      <protection/>
    </xf>
    <xf numFmtId="2" fontId="5" fillId="5" borderId="0" xfId="0" applyNumberFormat="1" applyFont="1" applyFill="1" applyBorder="1" applyAlignment="1" applyProtection="1">
      <alignment horizontal="center" vertical="center" shrinkToFit="1"/>
      <protection/>
    </xf>
    <xf numFmtId="2" fontId="3" fillId="5" borderId="0" xfId="0" applyNumberFormat="1" applyFont="1" applyFill="1" applyBorder="1" applyAlignment="1" applyProtection="1">
      <alignment horizontal="center" vertical="center" shrinkToFit="1"/>
      <protection/>
    </xf>
    <xf numFmtId="49" fontId="2" fillId="5" borderId="0" xfId="0" applyNumberFormat="1" applyFont="1" applyFill="1" applyBorder="1" applyAlignment="1" applyProtection="1">
      <alignment horizontal="left" vertical="center"/>
      <protection/>
    </xf>
    <xf numFmtId="49" fontId="0" fillId="5" borderId="0" xfId="0" applyNumberFormat="1" applyFill="1" applyAlignment="1" applyProtection="1">
      <alignment horizontal="left" vertical="center"/>
      <protection/>
    </xf>
    <xf numFmtId="164" fontId="13" fillId="5" borderId="0" xfId="0" applyNumberFormat="1" applyFont="1" applyFill="1" applyBorder="1" applyAlignment="1" applyProtection="1">
      <alignment horizontal="center" vertical="center"/>
      <protection/>
    </xf>
    <xf numFmtId="0" fontId="0" fillId="5" borderId="0" xfId="0" applyFill="1" applyAlignment="1">
      <alignment horizontal="right" vertical="center" shrinkToFit="1"/>
    </xf>
    <xf numFmtId="49" fontId="6" fillId="5" borderId="0" xfId="0" applyNumberFormat="1" applyFont="1" applyFill="1" applyBorder="1" applyAlignment="1" applyProtection="1">
      <alignment horizontal="center" vertical="center"/>
      <protection/>
    </xf>
    <xf numFmtId="0" fontId="15" fillId="5" borderId="0" xfId="0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 applyProtection="1">
      <alignment horizontal="center" vertical="center"/>
      <protection/>
    </xf>
    <xf numFmtId="4" fontId="3" fillId="5" borderId="0" xfId="0" applyNumberFormat="1" applyFont="1" applyFill="1" applyBorder="1" applyAlignment="1" applyProtection="1">
      <alignment horizontal="center" vertical="center" shrinkToFit="1"/>
      <protection/>
    </xf>
    <xf numFmtId="0" fontId="16" fillId="5" borderId="0" xfId="0" applyFont="1" applyFill="1" applyAlignment="1" applyProtection="1">
      <alignment horizontal="right" vertical="center"/>
      <protection/>
    </xf>
    <xf numFmtId="0" fontId="3" fillId="5" borderId="0" xfId="0" applyFont="1" applyFill="1" applyBorder="1" applyAlignment="1" applyProtection="1">
      <alignment horizontal="left" vertical="center" shrinkToFit="1"/>
      <protection/>
    </xf>
    <xf numFmtId="0" fontId="17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left" vertical="center" shrinkToFit="1"/>
      <protection/>
    </xf>
    <xf numFmtId="2" fontId="2" fillId="5" borderId="0" xfId="0" applyNumberFormat="1" applyFont="1" applyFill="1" applyBorder="1" applyAlignment="1" applyProtection="1">
      <alignment horizontal="left" vertical="center"/>
      <protection/>
    </xf>
    <xf numFmtId="0" fontId="5" fillId="5" borderId="0" xfId="0" applyFont="1" applyFill="1" applyAlignment="1" applyProtection="1">
      <alignment horizontal="left" vertical="center"/>
      <protection/>
    </xf>
    <xf numFmtId="2" fontId="3" fillId="6" borderId="0" xfId="0" applyNumberFormat="1" applyFont="1" applyFill="1" applyBorder="1" applyAlignment="1" applyProtection="1">
      <alignment horizontal="left" vertical="center" shrinkToFit="1"/>
      <protection/>
    </xf>
    <xf numFmtId="0" fontId="5" fillId="6" borderId="0" xfId="0" applyFont="1" applyFill="1" applyBorder="1" applyAlignment="1" applyProtection="1">
      <alignment horizontal="right" vertical="center"/>
      <protection/>
    </xf>
    <xf numFmtId="0" fontId="5" fillId="7" borderId="0" xfId="0" applyFont="1" applyFill="1" applyBorder="1" applyAlignment="1" applyProtection="1">
      <alignment horizontal="right" vertical="center"/>
      <protection/>
    </xf>
    <xf numFmtId="2" fontId="3" fillId="7" borderId="0" xfId="0" applyNumberFormat="1" applyFont="1" applyFill="1" applyBorder="1" applyAlignment="1" applyProtection="1">
      <alignment horizontal="left" vertical="center" shrinkToFit="1"/>
      <protection/>
    </xf>
    <xf numFmtId="0" fontId="2" fillId="8" borderId="0" xfId="0" applyFont="1" applyFill="1" applyAlignment="1" applyProtection="1">
      <alignment horizontal="center" vertical="center"/>
      <protection/>
    </xf>
    <xf numFmtId="0" fontId="2" fillId="8" borderId="0" xfId="0" applyFont="1" applyFill="1" applyAlignment="1" applyProtection="1">
      <alignment horizontal="left" vertical="center"/>
      <protection/>
    </xf>
    <xf numFmtId="0" fontId="2" fillId="8" borderId="0" xfId="0" applyFont="1" applyFill="1" applyBorder="1" applyAlignment="1" applyProtection="1">
      <alignment horizontal="left" vertical="center"/>
      <protection/>
    </xf>
    <xf numFmtId="0" fontId="8" fillId="8" borderId="0" xfId="0" applyFont="1" applyFill="1" applyBorder="1" applyAlignment="1" applyProtection="1">
      <alignment horizontal="center" vertical="center"/>
      <protection/>
    </xf>
    <xf numFmtId="49" fontId="2" fillId="8" borderId="0" xfId="0" applyNumberFormat="1" applyFont="1" applyFill="1" applyAlignment="1" applyProtection="1">
      <alignment horizontal="left" vertical="center"/>
      <protection/>
    </xf>
    <xf numFmtId="0" fontId="3" fillId="8" borderId="0" xfId="0" applyFont="1" applyFill="1" applyBorder="1" applyAlignment="1" applyProtection="1">
      <alignment horizontal="center" vertical="center"/>
      <protection/>
    </xf>
    <xf numFmtId="0" fontId="3" fillId="8" borderId="0" xfId="0" applyFont="1" applyFill="1" applyBorder="1" applyAlignment="1" applyProtection="1">
      <alignment horizontal="center" vertical="center" shrinkToFit="1"/>
      <protection locked="0"/>
    </xf>
    <xf numFmtId="2" fontId="3" fillId="8" borderId="0" xfId="0" applyNumberFormat="1" applyFont="1" applyFill="1" applyBorder="1" applyAlignment="1" applyProtection="1">
      <alignment horizontal="left" vertical="center" shrinkToFit="1"/>
      <protection/>
    </xf>
    <xf numFmtId="2" fontId="5" fillId="8" borderId="0" xfId="0" applyNumberFormat="1" applyFont="1" applyFill="1" applyBorder="1" applyAlignment="1" applyProtection="1">
      <alignment horizontal="center" vertical="center" shrinkToFit="1"/>
      <protection/>
    </xf>
    <xf numFmtId="2" fontId="3" fillId="8" borderId="0" xfId="0" applyNumberFormat="1" applyFont="1" applyFill="1" applyBorder="1" applyAlignment="1" applyProtection="1">
      <alignment horizontal="center" vertical="center" shrinkToFit="1"/>
      <protection/>
    </xf>
    <xf numFmtId="49" fontId="2" fillId="8" borderId="0" xfId="0" applyNumberFormat="1" applyFont="1" applyFill="1" applyBorder="1" applyAlignment="1" applyProtection="1">
      <alignment horizontal="left" vertical="center"/>
      <protection/>
    </xf>
    <xf numFmtId="49" fontId="0" fillId="8" borderId="0" xfId="0" applyNumberFormat="1" applyFill="1" applyAlignment="1" applyProtection="1">
      <alignment horizontal="left" vertical="center"/>
      <protection/>
    </xf>
    <xf numFmtId="164" fontId="13" fillId="8" borderId="0" xfId="0" applyNumberFormat="1" applyFont="1" applyFill="1" applyBorder="1" applyAlignment="1" applyProtection="1">
      <alignment horizontal="center" vertical="center"/>
      <protection/>
    </xf>
    <xf numFmtId="0" fontId="0" fillId="8" borderId="0" xfId="0" applyFill="1" applyAlignment="1">
      <alignment horizontal="right" vertical="center" shrinkToFit="1"/>
    </xf>
    <xf numFmtId="49" fontId="6" fillId="8" borderId="0" xfId="0" applyNumberFormat="1" applyFont="1" applyFill="1" applyBorder="1" applyAlignment="1" applyProtection="1">
      <alignment horizontal="center" vertical="center"/>
      <protection/>
    </xf>
    <xf numFmtId="0" fontId="15" fillId="8" borderId="0" xfId="0" applyFont="1" applyFill="1" applyBorder="1" applyAlignment="1" applyProtection="1">
      <alignment horizontal="center" vertical="center"/>
      <protection/>
    </xf>
    <xf numFmtId="0" fontId="5" fillId="8" borderId="0" xfId="0" applyFont="1" applyFill="1" applyAlignment="1" applyProtection="1">
      <alignment horizontal="center" vertical="center"/>
      <protection/>
    </xf>
    <xf numFmtId="4" fontId="3" fillId="8" borderId="0" xfId="0" applyNumberFormat="1" applyFont="1" applyFill="1" applyBorder="1" applyAlignment="1" applyProtection="1">
      <alignment horizontal="center" vertical="center" shrinkToFit="1"/>
      <protection/>
    </xf>
    <xf numFmtId="0" fontId="16" fillId="8" borderId="0" xfId="0" applyFont="1" applyFill="1" applyAlignment="1" applyProtection="1">
      <alignment horizontal="right" vertical="center"/>
      <protection/>
    </xf>
    <xf numFmtId="0" fontId="3" fillId="8" borderId="0" xfId="0" applyFont="1" applyFill="1" applyBorder="1" applyAlignment="1" applyProtection="1">
      <alignment horizontal="left" vertical="center" shrinkToFit="1"/>
      <protection/>
    </xf>
    <xf numFmtId="0" fontId="17" fillId="8" borderId="0" xfId="0" applyFont="1" applyFill="1" applyBorder="1" applyAlignment="1" applyProtection="1">
      <alignment horizontal="right" vertical="center"/>
      <protection/>
    </xf>
    <xf numFmtId="0" fontId="0" fillId="8" borderId="0" xfId="0" applyFont="1" applyFill="1" applyBorder="1" applyAlignment="1" applyProtection="1">
      <alignment horizontal="left" vertical="center" shrinkToFit="1"/>
      <protection/>
    </xf>
    <xf numFmtId="2" fontId="2" fillId="8" borderId="0" xfId="0" applyNumberFormat="1" applyFont="1" applyFill="1" applyBorder="1" applyAlignment="1" applyProtection="1">
      <alignment horizontal="left" vertical="center"/>
      <protection/>
    </xf>
    <xf numFmtId="0" fontId="5" fillId="8" borderId="0" xfId="0" applyFont="1" applyFill="1" applyAlignment="1" applyProtection="1">
      <alignment horizontal="left" vertical="center"/>
      <protection/>
    </xf>
    <xf numFmtId="2" fontId="3" fillId="9" borderId="0" xfId="0" applyNumberFormat="1" applyFont="1" applyFill="1" applyBorder="1" applyAlignment="1" applyProtection="1">
      <alignment horizontal="left" vertical="center" shrinkToFit="1"/>
      <protection/>
    </xf>
    <xf numFmtId="0" fontId="5" fillId="9" borderId="0" xfId="0" applyFont="1" applyFill="1" applyBorder="1" applyAlignment="1" applyProtection="1">
      <alignment horizontal="right" vertical="center"/>
      <protection/>
    </xf>
    <xf numFmtId="2" fontId="3" fillId="9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49" fontId="2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horizontal="center" vertical="center"/>
      <protection hidden="1"/>
    </xf>
    <xf numFmtId="4" fontId="12" fillId="8" borderId="3" xfId="0" applyNumberFormat="1" applyFont="1" applyFill="1" applyBorder="1" applyAlignment="1" applyProtection="1">
      <alignment horizontal="center" vertical="center" shrinkToFit="1"/>
      <protection hidden="1"/>
    </xf>
    <xf numFmtId="4" fontId="12" fillId="0" borderId="4" xfId="0" applyNumberFormat="1" applyFont="1" applyFill="1" applyBorder="1" applyAlignment="1" applyProtection="1">
      <alignment horizontal="center" vertical="center" shrinkToFit="1"/>
      <protection hidden="1"/>
    </xf>
    <xf numFmtId="4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4" fontId="12" fillId="8" borderId="4" xfId="0" applyNumberFormat="1" applyFont="1" applyFill="1" applyBorder="1" applyAlignment="1" applyProtection="1">
      <alignment horizontal="center" vertical="center" shrinkToFit="1"/>
      <protection hidden="1"/>
    </xf>
    <xf numFmtId="4" fontId="12" fillId="8" borderId="5" xfId="0" applyNumberFormat="1" applyFont="1" applyFill="1" applyBorder="1" applyAlignment="1" applyProtection="1">
      <alignment horizontal="center" vertical="center" shrinkToFit="1"/>
      <protection hidden="1"/>
    </xf>
    <xf numFmtId="164" fontId="13" fillId="4" borderId="1" xfId="0" applyNumberFormat="1" applyFont="1" applyFill="1" applyBorder="1" applyAlignment="1" applyProtection="1">
      <alignment horizontal="center" vertical="center" shrinkToFit="1"/>
      <protection hidden="1" locked="0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Alignment="1" applyProtection="1">
      <alignment horizontal="center" vertical="center"/>
      <protection hidden="1"/>
    </xf>
    <xf numFmtId="4" fontId="12" fillId="8" borderId="6" xfId="0" applyNumberFormat="1" applyFont="1" applyFill="1" applyBorder="1" applyAlignment="1" applyProtection="1">
      <alignment horizontal="center" vertical="center" shrinkToFit="1"/>
      <protection hidden="1"/>
    </xf>
    <xf numFmtId="4" fontId="7" fillId="0" borderId="7" xfId="0" applyNumberFormat="1" applyFont="1" applyFill="1" applyBorder="1" applyAlignment="1" applyProtection="1">
      <alignment horizontal="center" vertical="center" shrinkToFit="1"/>
      <protection hidden="1"/>
    </xf>
    <xf numFmtId="4" fontId="7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49" fontId="35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8" xfId="0" applyFont="1" applyFill="1" applyBorder="1" applyAlignment="1" applyProtection="1">
      <alignment horizontal="center" vertical="center"/>
      <protection hidden="1"/>
    </xf>
    <xf numFmtId="0" fontId="11" fillId="0" borderId="9" xfId="0" applyFont="1" applyFill="1" applyBorder="1" applyAlignment="1" applyProtection="1">
      <alignment horizontal="center" vertical="center" shrinkToFit="1"/>
      <protection hidden="1"/>
    </xf>
    <xf numFmtId="0" fontId="12" fillId="0" borderId="9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Border="1" applyAlignment="1" applyProtection="1">
      <alignment horizontal="center" vertical="center"/>
      <protection hidden="1"/>
    </xf>
    <xf numFmtId="0" fontId="35" fillId="4" borderId="2" xfId="0" applyFont="1" applyFill="1" applyBorder="1" applyAlignment="1" applyProtection="1">
      <alignment horizontal="center" vertical="center" shrinkToFit="1"/>
      <protection hidden="1"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Alignment="1" applyProtection="1">
      <alignment horizontal="right" vertical="center" indent="1"/>
      <protection hidden="1"/>
    </xf>
    <xf numFmtId="164" fontId="13" fillId="4" borderId="12" xfId="0" applyNumberFormat="1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4" fillId="2" borderId="13" xfId="0" applyFont="1" applyFill="1" applyBorder="1" applyAlignment="1" applyProtection="1">
      <alignment horizontal="center" vertical="center"/>
      <protection hidden="1"/>
    </xf>
    <xf numFmtId="0" fontId="34" fillId="5" borderId="13" xfId="0" applyFont="1" applyFill="1" applyBorder="1" applyAlignment="1" applyProtection="1">
      <alignment horizontal="center" vertical="center"/>
      <protection hidden="1"/>
    </xf>
    <xf numFmtId="0" fontId="26" fillId="10" borderId="13" xfId="0" applyFont="1" applyFill="1" applyBorder="1" applyAlignment="1" applyProtection="1">
      <alignment horizontal="center" vertical="center"/>
      <protection hidden="1"/>
    </xf>
    <xf numFmtId="0" fontId="26" fillId="11" borderId="13" xfId="0" applyFont="1" applyFill="1" applyBorder="1" applyAlignment="1" applyProtection="1">
      <alignment horizontal="center" vertical="center"/>
      <protection hidden="1"/>
    </xf>
    <xf numFmtId="0" fontId="0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8" xfId="0" applyFont="1" applyFill="1" applyBorder="1" applyAlignment="1" applyProtection="1">
      <alignment horizontal="right" vertical="center"/>
      <protection hidden="1"/>
    </xf>
    <xf numFmtId="0" fontId="4" fillId="0" borderId="16" xfId="0" applyFont="1" applyFill="1" applyBorder="1" applyAlignment="1" applyProtection="1">
      <alignment horizontal="center" vertical="center" shrinkToFit="1"/>
      <protection hidden="1"/>
    </xf>
    <xf numFmtId="0" fontId="5" fillId="4" borderId="17" xfId="0" applyFont="1" applyFill="1" applyBorder="1" applyAlignment="1" applyProtection="1">
      <alignment horizontal="center" vertical="center" shrinkToFit="1"/>
      <protection hidden="1" locked="0"/>
    </xf>
    <xf numFmtId="0" fontId="5" fillId="4" borderId="18" xfId="0" applyFont="1" applyFill="1" applyBorder="1" applyAlignment="1" applyProtection="1">
      <alignment horizontal="center" vertical="center" shrinkToFit="1"/>
      <protection hidden="1" locked="0"/>
    </xf>
    <xf numFmtId="0" fontId="5" fillId="4" borderId="19" xfId="0" applyFont="1" applyFill="1" applyBorder="1" applyAlignment="1" applyProtection="1">
      <alignment horizontal="center" vertical="center" shrinkToFit="1"/>
      <protection hidden="1" locked="0"/>
    </xf>
    <xf numFmtId="0" fontId="10" fillId="4" borderId="20" xfId="0" applyFont="1" applyFill="1" applyBorder="1" applyAlignment="1" applyProtection="1">
      <alignment horizontal="center" vertical="center" shrinkToFit="1"/>
      <protection hidden="1" locked="0"/>
    </xf>
    <xf numFmtId="0" fontId="36" fillId="0" borderId="0" xfId="0" applyFont="1" applyFill="1" applyAlignment="1" applyProtection="1">
      <alignment horizontal="center" vertical="center"/>
      <protection hidden="1" locked="0"/>
    </xf>
    <xf numFmtId="0" fontId="2" fillId="12" borderId="0" xfId="0" applyFont="1" applyFill="1" applyAlignment="1" applyProtection="1">
      <alignment horizontal="center" vertical="center"/>
      <protection/>
    </xf>
    <xf numFmtId="0" fontId="2" fillId="12" borderId="0" xfId="0" applyFont="1" applyFill="1" applyAlignment="1" applyProtection="1">
      <alignment horizontal="left" vertical="center"/>
      <protection/>
    </xf>
    <xf numFmtId="0" fontId="2" fillId="12" borderId="0" xfId="0" applyFont="1" applyFill="1" applyBorder="1" applyAlignment="1" applyProtection="1">
      <alignment horizontal="left" vertical="center"/>
      <protection/>
    </xf>
    <xf numFmtId="0" fontId="8" fillId="12" borderId="0" xfId="0" applyFont="1" applyFill="1" applyBorder="1" applyAlignment="1" applyProtection="1">
      <alignment horizontal="center" vertical="center"/>
      <protection/>
    </xf>
    <xf numFmtId="49" fontId="2" fillId="12" borderId="0" xfId="0" applyNumberFormat="1" applyFont="1" applyFill="1" applyAlignment="1" applyProtection="1">
      <alignment horizontal="left" vertical="center"/>
      <protection/>
    </xf>
    <xf numFmtId="0" fontId="3" fillId="12" borderId="0" xfId="0" applyFont="1" applyFill="1" applyBorder="1" applyAlignment="1" applyProtection="1">
      <alignment horizontal="center" vertical="center"/>
      <protection/>
    </xf>
    <xf numFmtId="0" fontId="3" fillId="12" borderId="0" xfId="0" applyFont="1" applyFill="1" applyBorder="1" applyAlignment="1" applyProtection="1">
      <alignment horizontal="center" vertical="center" shrinkToFit="1"/>
      <protection locked="0"/>
    </xf>
    <xf numFmtId="2" fontId="5" fillId="12" borderId="0" xfId="0" applyNumberFormat="1" applyFont="1" applyFill="1" applyBorder="1" applyAlignment="1" applyProtection="1">
      <alignment horizontal="center" vertical="center" shrinkToFit="1"/>
      <protection/>
    </xf>
    <xf numFmtId="2" fontId="3" fillId="12" borderId="0" xfId="0" applyNumberFormat="1" applyFont="1" applyFill="1" applyBorder="1" applyAlignment="1" applyProtection="1">
      <alignment horizontal="center" vertical="center" shrinkToFit="1"/>
      <protection/>
    </xf>
    <xf numFmtId="49" fontId="2" fillId="12" borderId="0" xfId="0" applyNumberFormat="1" applyFont="1" applyFill="1" applyBorder="1" applyAlignment="1" applyProtection="1">
      <alignment horizontal="left" vertical="center"/>
      <protection/>
    </xf>
    <xf numFmtId="49" fontId="0" fillId="12" borderId="0" xfId="0" applyNumberFormat="1" applyFill="1" applyAlignment="1" applyProtection="1">
      <alignment horizontal="left" vertical="center"/>
      <protection/>
    </xf>
    <xf numFmtId="164" fontId="13" fillId="12" borderId="0" xfId="0" applyNumberFormat="1" applyFont="1" applyFill="1" applyBorder="1" applyAlignment="1" applyProtection="1">
      <alignment horizontal="center" vertical="center"/>
      <protection/>
    </xf>
    <xf numFmtId="0" fontId="0" fillId="12" borderId="0" xfId="0" applyFill="1" applyAlignment="1">
      <alignment horizontal="right" vertical="center" shrinkToFit="1"/>
    </xf>
    <xf numFmtId="49" fontId="6" fillId="12" borderId="0" xfId="0" applyNumberFormat="1" applyFont="1" applyFill="1" applyBorder="1" applyAlignment="1" applyProtection="1">
      <alignment horizontal="center" vertical="center"/>
      <protection/>
    </xf>
    <xf numFmtId="0" fontId="15" fillId="12" borderId="0" xfId="0" applyFont="1" applyFill="1" applyBorder="1" applyAlignment="1" applyProtection="1">
      <alignment horizontal="center" vertical="center"/>
      <protection/>
    </xf>
    <xf numFmtId="0" fontId="5" fillId="12" borderId="0" xfId="0" applyFont="1" applyFill="1" applyAlignment="1" applyProtection="1">
      <alignment horizontal="center" vertical="center"/>
      <protection/>
    </xf>
    <xf numFmtId="4" fontId="3" fillId="12" borderId="0" xfId="0" applyNumberFormat="1" applyFont="1" applyFill="1" applyBorder="1" applyAlignment="1" applyProtection="1">
      <alignment horizontal="center" vertical="center" shrinkToFit="1"/>
      <protection/>
    </xf>
    <xf numFmtId="0" fontId="16" fillId="12" borderId="0" xfId="0" applyFont="1" applyFill="1" applyAlignment="1" applyProtection="1">
      <alignment horizontal="right" vertical="center"/>
      <protection/>
    </xf>
    <xf numFmtId="0" fontId="3" fillId="12" borderId="0" xfId="0" applyFont="1" applyFill="1" applyBorder="1" applyAlignment="1" applyProtection="1">
      <alignment horizontal="left" vertical="center" shrinkToFit="1"/>
      <protection/>
    </xf>
    <xf numFmtId="0" fontId="17" fillId="12" borderId="0" xfId="0" applyFont="1" applyFill="1" applyBorder="1" applyAlignment="1" applyProtection="1">
      <alignment horizontal="right" vertical="center"/>
      <protection/>
    </xf>
    <xf numFmtId="2" fontId="3" fillId="12" borderId="0" xfId="0" applyNumberFormat="1" applyFont="1" applyFill="1" applyBorder="1" applyAlignment="1" applyProtection="1">
      <alignment horizontal="left" vertical="center" shrinkToFit="1"/>
      <protection/>
    </xf>
    <xf numFmtId="0" fontId="0" fillId="12" borderId="0" xfId="0" applyFont="1" applyFill="1" applyBorder="1" applyAlignment="1" applyProtection="1">
      <alignment horizontal="left" vertical="center" shrinkToFit="1"/>
      <protection/>
    </xf>
    <xf numFmtId="2" fontId="2" fillId="12" borderId="0" xfId="0" applyNumberFormat="1" applyFont="1" applyFill="1" applyBorder="1" applyAlignment="1" applyProtection="1">
      <alignment horizontal="left" vertical="center"/>
      <protection/>
    </xf>
    <xf numFmtId="0" fontId="5" fillId="12" borderId="0" xfId="0" applyFont="1" applyFill="1" applyAlignment="1" applyProtection="1">
      <alignment horizontal="left" vertical="center"/>
      <protection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0" fontId="11" fillId="5" borderId="0" xfId="0" applyFont="1" applyFill="1" applyBorder="1" applyAlignment="1" applyProtection="1">
      <alignment horizontal="center" vertical="center"/>
      <protection hidden="1" locked="0"/>
    </xf>
    <xf numFmtId="0" fontId="4" fillId="10" borderId="0" xfId="0" applyFont="1" applyFill="1" applyAlignment="1" applyProtection="1">
      <alignment horizontal="center" vertical="center"/>
      <protection hidden="1" locked="0"/>
    </xf>
    <xf numFmtId="49" fontId="4" fillId="11" borderId="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 applyProtection="1">
      <alignment horizontal="center" vertical="center" shrinkToFit="1"/>
      <protection/>
    </xf>
    <xf numFmtId="0" fontId="0" fillId="0" borderId="9" xfId="0" applyFont="1" applyFill="1" applyBorder="1" applyAlignment="1" applyProtection="1">
      <alignment horizontal="center" vertical="center" shrinkToFit="1"/>
      <protection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4" fontId="7" fillId="0" borderId="3" xfId="0" applyNumberFormat="1" applyFont="1" applyFill="1" applyBorder="1" applyAlignment="1" applyProtection="1">
      <alignment horizontal="center" vertical="center" shrinkToFit="1"/>
      <protection/>
    </xf>
    <xf numFmtId="4" fontId="7" fillId="0" borderId="4" xfId="0" applyNumberFormat="1" applyFont="1" applyFill="1" applyBorder="1" applyAlignment="1" applyProtection="1">
      <alignment horizontal="center" vertical="center" shrinkToFit="1"/>
      <protection/>
    </xf>
    <xf numFmtId="4" fontId="7" fillId="0" borderId="5" xfId="0" applyNumberFormat="1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 horizontal="center"/>
      <protection/>
    </xf>
    <xf numFmtId="4" fontId="25" fillId="0" borderId="0" xfId="0" applyNumberFormat="1" applyFont="1" applyFill="1" applyAlignment="1" applyProtection="1">
      <alignment horizontal="center" vertical="top"/>
      <protection/>
    </xf>
    <xf numFmtId="0" fontId="39" fillId="2" borderId="0" xfId="0" applyFont="1" applyFill="1" applyBorder="1" applyAlignment="1" applyProtection="1">
      <alignment horizontal="right" vertical="center"/>
      <protection/>
    </xf>
    <xf numFmtId="2" fontId="24" fillId="2" borderId="0" xfId="0" applyNumberFormat="1" applyFont="1" applyFill="1" applyBorder="1" applyAlignment="1" applyProtection="1">
      <alignment horizontal="left" vertical="center" shrinkToFit="1"/>
      <protection/>
    </xf>
    <xf numFmtId="49" fontId="40" fillId="2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NumberFormat="1" applyFont="1" applyFill="1" applyBorder="1" applyAlignment="1" applyProtection="1">
      <alignment horizontal="center" vertical="center" shrinkToFit="1"/>
      <protection/>
    </xf>
    <xf numFmtId="0" fontId="23" fillId="2" borderId="0" xfId="0" applyFont="1" applyFill="1" applyBorder="1" applyAlignment="1" applyProtection="1">
      <alignment horizontal="center" vertical="center" shrinkToFit="1"/>
      <protection/>
    </xf>
    <xf numFmtId="0" fontId="23" fillId="2" borderId="0" xfId="0" applyFont="1" applyFill="1" applyBorder="1" applyAlignment="1">
      <alignment horizontal="center" vertical="center" shrinkToFit="1"/>
    </xf>
    <xf numFmtId="0" fontId="22" fillId="2" borderId="0" xfId="0" applyFont="1" applyFill="1" applyBorder="1" applyAlignment="1" applyProtection="1">
      <alignment horizontal="center" vertical="center" shrinkToFit="1"/>
      <protection/>
    </xf>
    <xf numFmtId="0" fontId="23" fillId="2" borderId="0" xfId="0" applyFont="1" applyFill="1" applyAlignment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Alignment="1">
      <alignment horizontal="center" vertical="center" shrinkToFit="1"/>
    </xf>
    <xf numFmtId="49" fontId="4" fillId="13" borderId="0" xfId="0" applyNumberFormat="1" applyFont="1" applyFill="1" applyBorder="1" applyAlignment="1" applyProtection="1">
      <alignment horizontal="right" vertical="center" shrinkToFit="1"/>
      <protection hidden="1" locked="0"/>
    </xf>
    <xf numFmtId="49" fontId="7" fillId="13" borderId="23" xfId="0" applyNumberFormat="1" applyFont="1" applyFill="1" applyBorder="1" applyAlignment="1" applyProtection="1">
      <alignment horizontal="right" vertical="center" shrinkToFit="1"/>
      <protection hidden="1" locked="0"/>
    </xf>
    <xf numFmtId="49" fontId="4" fillId="13" borderId="0" xfId="0" applyNumberFormat="1" applyFont="1" applyFill="1" applyAlignment="1" applyProtection="1">
      <alignment horizontal="right" vertical="center" shrinkToFit="1"/>
      <protection hidden="1" locked="0"/>
    </xf>
    <xf numFmtId="49" fontId="26" fillId="13" borderId="0" xfId="0" applyNumberFormat="1" applyFont="1" applyFill="1" applyBorder="1" applyAlignment="1" applyProtection="1">
      <alignment horizontal="center" vertical="center" shrinkToFit="1"/>
      <protection hidden="1" locked="0"/>
    </xf>
    <xf numFmtId="49" fontId="27" fillId="13" borderId="0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0" xfId="0" applyAlignment="1" applyProtection="1">
      <alignment horizontal="right" vertical="center" shrinkToFit="1"/>
      <protection hidden="1" locked="0"/>
    </xf>
    <xf numFmtId="49" fontId="4" fillId="13" borderId="0" xfId="0" applyNumberFormat="1" applyFont="1" applyFill="1" applyAlignment="1" applyProtection="1">
      <alignment horizontal="left" vertical="center" shrinkToFit="1"/>
      <protection hidden="1" locked="0"/>
    </xf>
    <xf numFmtId="0" fontId="0" fillId="0" borderId="0" xfId="0" applyAlignment="1" applyProtection="1">
      <alignment horizontal="left" vertical="center" shrinkToFit="1"/>
      <protection hidden="1" locked="0"/>
    </xf>
    <xf numFmtId="0" fontId="29" fillId="5" borderId="0" xfId="0" applyNumberFormat="1" applyFont="1" applyFill="1" applyBorder="1" applyAlignment="1" applyProtection="1">
      <alignment horizontal="center" vertical="center" shrinkToFit="1"/>
      <protection/>
    </xf>
    <xf numFmtId="0" fontId="30" fillId="5" borderId="0" xfId="0" applyFont="1" applyFill="1" applyBorder="1" applyAlignment="1" applyProtection="1">
      <alignment horizontal="center" vertical="center" shrinkToFit="1"/>
      <protection/>
    </xf>
    <xf numFmtId="0" fontId="30" fillId="5" borderId="0" xfId="0" applyFont="1" applyFill="1" applyBorder="1" applyAlignment="1">
      <alignment horizontal="center" vertical="center" shrinkToFit="1"/>
    </xf>
    <xf numFmtId="0" fontId="29" fillId="5" borderId="0" xfId="0" applyFont="1" applyFill="1" applyBorder="1" applyAlignment="1" applyProtection="1">
      <alignment horizontal="center" vertical="center" shrinkToFit="1"/>
      <protection/>
    </xf>
    <xf numFmtId="49" fontId="4" fillId="14" borderId="0" xfId="0" applyNumberFormat="1" applyFont="1" applyFill="1" applyBorder="1" applyAlignment="1" applyProtection="1">
      <alignment horizontal="right" vertical="center" shrinkToFit="1"/>
      <protection hidden="1" locked="0"/>
    </xf>
    <xf numFmtId="49" fontId="7" fillId="14" borderId="23" xfId="0" applyNumberFormat="1" applyFont="1" applyFill="1" applyBorder="1" applyAlignment="1" applyProtection="1">
      <alignment horizontal="right" vertical="center" shrinkToFit="1"/>
      <protection hidden="1" locked="0"/>
    </xf>
    <xf numFmtId="49" fontId="4" fillId="14" borderId="0" xfId="0" applyNumberFormat="1" applyFont="1" applyFill="1" applyAlignment="1" applyProtection="1">
      <alignment horizontal="right" vertical="center" shrinkToFit="1"/>
      <protection hidden="1" locked="0"/>
    </xf>
    <xf numFmtId="49" fontId="26" fillId="14" borderId="0" xfId="0" applyNumberFormat="1" applyFont="1" applyFill="1" applyBorder="1" applyAlignment="1" applyProtection="1">
      <alignment horizontal="center" vertical="center" shrinkToFit="1"/>
      <protection hidden="1" locked="0"/>
    </xf>
    <xf numFmtId="49" fontId="27" fillId="14" borderId="0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14" borderId="0" xfId="0" applyFill="1" applyAlignment="1" applyProtection="1">
      <alignment horizontal="right" vertical="center" shrinkToFit="1"/>
      <protection hidden="1" locked="0"/>
    </xf>
    <xf numFmtId="49" fontId="4" fillId="14" borderId="0" xfId="0" applyNumberFormat="1" applyFont="1" applyFill="1" applyAlignment="1" applyProtection="1">
      <alignment horizontal="left" vertical="center" shrinkToFit="1"/>
      <protection hidden="1" locked="0"/>
    </xf>
    <xf numFmtId="0" fontId="0" fillId="14" borderId="0" xfId="0" applyFill="1" applyAlignment="1" applyProtection="1">
      <alignment horizontal="left" vertical="center" shrinkToFit="1"/>
      <protection hidden="1" locked="0"/>
    </xf>
    <xf numFmtId="0" fontId="37" fillId="12" borderId="0" xfId="0" applyNumberFormat="1" applyFont="1" applyFill="1" applyBorder="1" applyAlignment="1" applyProtection="1">
      <alignment horizontal="center" vertical="center" shrinkToFit="1"/>
      <protection/>
    </xf>
    <xf numFmtId="0" fontId="38" fillId="12" borderId="0" xfId="0" applyFont="1" applyFill="1" applyBorder="1" applyAlignment="1" applyProtection="1">
      <alignment horizontal="center" vertical="center" shrinkToFit="1"/>
      <protection/>
    </xf>
    <xf numFmtId="0" fontId="38" fillId="12" borderId="0" xfId="0" applyFont="1" applyFill="1" applyBorder="1" applyAlignment="1">
      <alignment horizontal="center" vertical="center" shrinkToFit="1"/>
    </xf>
    <xf numFmtId="0" fontId="37" fillId="12" borderId="0" xfId="0" applyFont="1" applyFill="1" applyBorder="1" applyAlignment="1" applyProtection="1">
      <alignment horizontal="center" vertical="center" shrinkToFit="1"/>
      <protection/>
    </xf>
    <xf numFmtId="49" fontId="4" fillId="15" borderId="0" xfId="0" applyNumberFormat="1" applyFont="1" applyFill="1" applyBorder="1" applyAlignment="1" applyProtection="1">
      <alignment horizontal="right" vertical="center" shrinkToFit="1"/>
      <protection hidden="1" locked="0"/>
    </xf>
    <xf numFmtId="49" fontId="7" fillId="15" borderId="23" xfId="0" applyNumberFormat="1" applyFont="1" applyFill="1" applyBorder="1" applyAlignment="1" applyProtection="1">
      <alignment horizontal="right" vertical="center" shrinkToFit="1"/>
      <protection hidden="1" locked="0"/>
    </xf>
    <xf numFmtId="49" fontId="4" fillId="15" borderId="0" xfId="0" applyNumberFormat="1" applyFont="1" applyFill="1" applyAlignment="1" applyProtection="1">
      <alignment horizontal="right" vertical="center" shrinkToFit="1"/>
      <protection hidden="1" locked="0"/>
    </xf>
    <xf numFmtId="49" fontId="26" fillId="15" borderId="0" xfId="0" applyNumberFormat="1" applyFont="1" applyFill="1" applyBorder="1" applyAlignment="1" applyProtection="1">
      <alignment horizontal="center" vertical="center" shrinkToFit="1"/>
      <protection hidden="1" locked="0"/>
    </xf>
    <xf numFmtId="49" fontId="27" fillId="15" borderId="0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15" borderId="0" xfId="0" applyFill="1" applyAlignment="1" applyProtection="1">
      <alignment horizontal="right" vertical="center" shrinkToFit="1"/>
      <protection hidden="1" locked="0"/>
    </xf>
    <xf numFmtId="49" fontId="4" fillId="15" borderId="0" xfId="0" applyNumberFormat="1" applyFont="1" applyFill="1" applyAlignment="1" applyProtection="1">
      <alignment horizontal="left" vertical="center" shrinkToFit="1"/>
      <protection hidden="1" locked="0"/>
    </xf>
    <xf numFmtId="0" fontId="0" fillId="15" borderId="0" xfId="0" applyFill="1" applyAlignment="1" applyProtection="1">
      <alignment horizontal="left" vertical="center" shrinkToFit="1"/>
      <protection hidden="1" locked="0"/>
    </xf>
    <xf numFmtId="0" fontId="31" fillId="8" borderId="0" xfId="0" applyNumberFormat="1" applyFont="1" applyFill="1" applyBorder="1" applyAlignment="1" applyProtection="1">
      <alignment horizontal="center" vertical="center" shrinkToFit="1"/>
      <protection/>
    </xf>
    <xf numFmtId="0" fontId="32" fillId="8" borderId="0" xfId="0" applyFont="1" applyFill="1" applyBorder="1" applyAlignment="1" applyProtection="1">
      <alignment horizontal="center" vertical="center" shrinkToFit="1"/>
      <protection/>
    </xf>
    <xf numFmtId="0" fontId="32" fillId="8" borderId="0" xfId="0" applyFont="1" applyFill="1" applyBorder="1" applyAlignment="1">
      <alignment horizontal="center" vertical="center" shrinkToFit="1"/>
    </xf>
    <xf numFmtId="0" fontId="31" fillId="8" borderId="0" xfId="0" applyFont="1" applyFill="1" applyBorder="1" applyAlignment="1" applyProtection="1">
      <alignment horizontal="center" vertical="center" shrinkToFit="1"/>
      <protection/>
    </xf>
    <xf numFmtId="49" fontId="4" fillId="11" borderId="0" xfId="0" applyNumberFormat="1" applyFont="1" applyFill="1" applyBorder="1" applyAlignment="1" applyProtection="1">
      <alignment horizontal="right" vertical="center" shrinkToFit="1"/>
      <protection locked="0"/>
    </xf>
    <xf numFmtId="49" fontId="7" fillId="11" borderId="23" xfId="0" applyNumberFormat="1" applyFont="1" applyFill="1" applyBorder="1" applyAlignment="1" applyProtection="1">
      <alignment horizontal="right" vertical="center" shrinkToFit="1"/>
      <protection locked="0"/>
    </xf>
    <xf numFmtId="49" fontId="4" fillId="11" borderId="0" xfId="0" applyNumberFormat="1" applyFont="1" applyFill="1" applyAlignment="1" applyProtection="1">
      <alignment horizontal="right" vertical="center" shrinkToFit="1"/>
      <protection locked="0"/>
    </xf>
    <xf numFmtId="49" fontId="26" fillId="11" borderId="0" xfId="0" applyNumberFormat="1" applyFont="1" applyFill="1" applyBorder="1" applyAlignment="1" applyProtection="1">
      <alignment horizontal="center" vertical="center" shrinkToFit="1"/>
      <protection locked="0"/>
    </xf>
    <xf numFmtId="49" fontId="27" fillId="11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11" borderId="0" xfId="0" applyNumberFormat="1" applyFont="1" applyFill="1" applyAlignment="1" applyProtection="1">
      <alignment horizontal="right" vertical="center" shrinkToFit="1"/>
      <protection hidden="1" locked="0"/>
    </xf>
    <xf numFmtId="0" fontId="0" fillId="11" borderId="0" xfId="0" applyFill="1" applyAlignment="1" applyProtection="1">
      <alignment horizontal="right" vertical="center" shrinkToFit="1"/>
      <protection hidden="1" locked="0"/>
    </xf>
    <xf numFmtId="49" fontId="4" fillId="11" borderId="0" xfId="0" applyNumberFormat="1" applyFont="1" applyFill="1" applyAlignment="1" applyProtection="1">
      <alignment horizontal="left" vertical="center" shrinkToFit="1"/>
      <protection hidden="1" locked="0"/>
    </xf>
    <xf numFmtId="0" fontId="0" fillId="11" borderId="0" xfId="0" applyFill="1" applyAlignment="1" applyProtection="1">
      <alignment horizontal="left" vertical="center" shrinkToFit="1"/>
      <protection hidden="1" locked="0"/>
    </xf>
    <xf numFmtId="0" fontId="3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Alignment="1">
      <alignment horizontal="right" vertical="center" shrinkToFit="1"/>
    </xf>
    <xf numFmtId="0" fontId="0" fillId="13" borderId="0" xfId="0" applyFill="1" applyAlignment="1" applyProtection="1">
      <alignment horizontal="center" vertical="center" shrinkToFit="1"/>
      <protection hidden="1" locked="0"/>
    </xf>
    <xf numFmtId="49" fontId="4" fillId="13" borderId="24" xfId="0" applyNumberFormat="1" applyFont="1" applyFill="1" applyBorder="1" applyAlignment="1" applyProtection="1">
      <alignment horizontal="left" vertical="center" indent="1" shrinkToFit="1"/>
      <protection hidden="1" locked="0"/>
    </xf>
    <xf numFmtId="0" fontId="0" fillId="13" borderId="0" xfId="0" applyFill="1" applyAlignment="1" applyProtection="1">
      <alignment horizontal="left" vertical="center" indent="1" shrinkToFit="1"/>
      <protection hidden="1"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7">
    <dxf>
      <font>
        <b/>
        <i val="0"/>
        <color rgb="FF000000"/>
      </font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2"/>
          <c:w val="1"/>
          <c:h val="0.9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ATax!$Z$8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ATax!$Y$9:$Y$31</c:f>
            </c:numRef>
          </c:xVal>
          <c:yVal>
            <c:numRef>
              <c:f>ATax!$Z$9:$Z$31</c:f>
              <c:numCache/>
            </c:numRef>
          </c:yVal>
          <c:smooth val="1"/>
        </c:ser>
        <c:axId val="33181468"/>
        <c:axId val="30197757"/>
      </c:scatterChart>
      <c:valAx>
        <c:axId val="331814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0197757"/>
        <c:crosses val="autoZero"/>
        <c:crossBetween val="midCat"/>
        <c:dispUnits/>
      </c:valAx>
      <c:valAx>
        <c:axId val="30197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31814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175"/>
          <c:w val="1"/>
          <c:h val="0.9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BTax!$Z$8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BTax!$Y$9:$Y$31</c:f>
            </c:numRef>
          </c:xVal>
          <c:yVal>
            <c:numRef>
              <c:f>BTax!$Z$9:$Z$31</c:f>
              <c:numCache/>
            </c:numRef>
          </c:yVal>
          <c:smooth val="1"/>
        </c:ser>
        <c:axId val="3344358"/>
        <c:axId val="30099223"/>
      </c:scatterChart>
      <c:valAx>
        <c:axId val="33443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0099223"/>
        <c:crosses val="autoZero"/>
        <c:crossBetween val="midCat"/>
        <c:dispUnits/>
      </c:valAx>
      <c:valAx>
        <c:axId val="300992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3443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175"/>
          <c:w val="1"/>
          <c:h val="0.9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CTax!$Z$8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CTax!$Y$9:$Y$31</c:f>
            </c:numRef>
          </c:xVal>
          <c:yVal>
            <c:numRef>
              <c:f>CTax!$Z$9:$Z$31</c:f>
              <c:numCache/>
            </c:numRef>
          </c:yVal>
          <c:smooth val="1"/>
        </c:ser>
        <c:axId val="2457552"/>
        <c:axId val="22117969"/>
      </c:scatterChart>
      <c:valAx>
        <c:axId val="24575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2117969"/>
        <c:crosses val="autoZero"/>
        <c:crossBetween val="midCat"/>
        <c:dispUnits/>
      </c:valAx>
      <c:valAx>
        <c:axId val="22117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4575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175"/>
          <c:w val="1"/>
          <c:h val="0.9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DTax!$Z$8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DTax!$Y$9:$Y$31</c:f>
            </c:numRef>
          </c:xVal>
          <c:yVal>
            <c:numRef>
              <c:f>DTax!$Z$9:$Z$31</c:f>
              <c:numCache/>
            </c:numRef>
          </c:yVal>
          <c:smooth val="1"/>
        </c:ser>
        <c:axId val="64843994"/>
        <c:axId val="46725035"/>
      </c:scatterChart>
      <c:valAx>
        <c:axId val="648439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6725035"/>
        <c:crosses val="autoZero"/>
        <c:crossBetween val="midCat"/>
        <c:dispUnits/>
      </c:valAx>
      <c:valAx>
        <c:axId val="46725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48439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vergelijken!$C$7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vergelijken!$B$8:$B$30</c:f>
              <c:numCache/>
            </c:numRef>
          </c:xVal>
          <c:yVal>
            <c:numRef>
              <c:f>vergelijken!$C$8:$C$30</c:f>
              <c:numCache/>
            </c:numRef>
          </c:yVal>
          <c:smooth val="1"/>
        </c:ser>
        <c:ser>
          <c:idx val="1"/>
          <c:order val="1"/>
          <c:tx>
            <c:strRef>
              <c:f>vergelijken!$D$7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vergelijken!$B$8:$B$30</c:f>
              <c:numCache/>
            </c:numRef>
          </c:xVal>
          <c:yVal>
            <c:numRef>
              <c:f>vergelijken!$D$8:$D$30</c:f>
              <c:numCache/>
            </c:numRef>
          </c:yVal>
          <c:smooth val="1"/>
        </c:ser>
        <c:ser>
          <c:idx val="2"/>
          <c:order val="2"/>
          <c:tx>
            <c:strRef>
              <c:f>vergelijken!$E$7</c:f>
              <c:strCache>
                <c:ptCount val="1"/>
                <c:pt idx="0">
                  <c:v>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vergelijken!$B$8:$B$30</c:f>
              <c:numCache/>
            </c:numRef>
          </c:xVal>
          <c:yVal>
            <c:numRef>
              <c:f>vergelijken!$E$8:$E$30</c:f>
              <c:numCache/>
            </c:numRef>
          </c:yVal>
          <c:smooth val="1"/>
        </c:ser>
        <c:ser>
          <c:idx val="3"/>
          <c:order val="3"/>
          <c:tx>
            <c:strRef>
              <c:f>vergelijken!$F$7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vergelijken!$B$8:$B$30</c:f>
              <c:numCache/>
            </c:numRef>
          </c:xVal>
          <c:yVal>
            <c:numRef>
              <c:f>vergelijken!$F$8:$F$30</c:f>
              <c:numCache/>
            </c:numRef>
          </c:yVal>
          <c:smooth val="1"/>
        </c:ser>
        <c:axId val="17872132"/>
        <c:axId val="26631461"/>
      </c:scatterChart>
      <c:valAx>
        <c:axId val="178721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26631461"/>
        <c:crosses val="autoZero"/>
        <c:crossBetween val="midCat"/>
        <c:dispUnits/>
      </c:valAx>
      <c:valAx>
        <c:axId val="26631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178721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"/>
          <c:y val="0.03225"/>
          <c:w val="0.083"/>
          <c:h val="0.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3</xdr:row>
      <xdr:rowOff>209550</xdr:rowOff>
    </xdr:from>
    <xdr:to>
      <xdr:col>12</xdr:col>
      <xdr:colOff>438150</xdr:colOff>
      <xdr:row>3</xdr:row>
      <xdr:rowOff>209550</xdr:rowOff>
    </xdr:to>
    <xdr:sp>
      <xdr:nvSpPr>
        <xdr:cNvPr id="1" name="Line 5"/>
        <xdr:cNvSpPr>
          <a:spLocks/>
        </xdr:cNvSpPr>
      </xdr:nvSpPr>
      <xdr:spPr>
        <a:xfrm>
          <a:off x="5124450" y="714375"/>
          <a:ext cx="6191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</xdr:row>
      <xdr:rowOff>209550</xdr:rowOff>
    </xdr:from>
    <xdr:to>
      <xdr:col>10</xdr:col>
      <xdr:colOff>76200</xdr:colOff>
      <xdr:row>3</xdr:row>
      <xdr:rowOff>209550</xdr:rowOff>
    </xdr:to>
    <xdr:sp>
      <xdr:nvSpPr>
        <xdr:cNvPr id="2" name="Line 6"/>
        <xdr:cNvSpPr>
          <a:spLocks/>
        </xdr:cNvSpPr>
      </xdr:nvSpPr>
      <xdr:spPr>
        <a:xfrm>
          <a:off x="4181475" y="714375"/>
          <a:ext cx="6381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38100</xdr:rowOff>
    </xdr:from>
    <xdr:to>
      <xdr:col>12</xdr:col>
      <xdr:colOff>438150</xdr:colOff>
      <xdr:row>3</xdr:row>
      <xdr:rowOff>38100</xdr:rowOff>
    </xdr:to>
    <xdr:sp>
      <xdr:nvSpPr>
        <xdr:cNvPr id="3" name="Line 4"/>
        <xdr:cNvSpPr>
          <a:spLocks/>
        </xdr:cNvSpPr>
      </xdr:nvSpPr>
      <xdr:spPr>
        <a:xfrm>
          <a:off x="5124450" y="542925"/>
          <a:ext cx="61912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152400</xdr:colOff>
      <xdr:row>3</xdr:row>
      <xdr:rowOff>38100</xdr:rowOff>
    </xdr:from>
    <xdr:to>
      <xdr:col>10</xdr:col>
      <xdr:colOff>95250</xdr:colOff>
      <xdr:row>3</xdr:row>
      <xdr:rowOff>38100</xdr:rowOff>
    </xdr:to>
    <xdr:sp>
      <xdr:nvSpPr>
        <xdr:cNvPr id="4" name="Line 3"/>
        <xdr:cNvSpPr>
          <a:spLocks/>
        </xdr:cNvSpPr>
      </xdr:nvSpPr>
      <xdr:spPr>
        <a:xfrm>
          <a:off x="4200525" y="542925"/>
          <a:ext cx="638175" cy="0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7</xdr:col>
      <xdr:colOff>28575</xdr:colOff>
      <xdr:row>3</xdr:row>
      <xdr:rowOff>85725</xdr:rowOff>
    </xdr:from>
    <xdr:to>
      <xdr:col>13</xdr:col>
      <xdr:colOff>152400</xdr:colOff>
      <xdr:row>5</xdr:row>
      <xdr:rowOff>19050</xdr:rowOff>
    </xdr:to>
    <xdr:sp>
      <xdr:nvSpPr>
        <xdr:cNvPr id="5" name="Doekomgekpk"/>
        <xdr:cNvSpPr>
          <a:spLocks/>
        </xdr:cNvSpPr>
      </xdr:nvSpPr>
      <xdr:spPr>
        <a:xfrm>
          <a:off x="3895725" y="590550"/>
          <a:ext cx="2076450" cy="390525"/>
        </a:xfrm>
        <a:custGeom>
          <a:pathLst>
            <a:path h="41" w="218">
              <a:moveTo>
                <a:pt x="99" y="14"/>
              </a:moveTo>
              <a:lnTo>
                <a:pt x="121" y="14"/>
              </a:lnTo>
              <a:lnTo>
                <a:pt x="125" y="0"/>
              </a:lnTo>
              <a:lnTo>
                <a:pt x="218" y="0"/>
              </a:lnTo>
              <a:lnTo>
                <a:pt x="217" y="41"/>
              </a:lnTo>
              <a:lnTo>
                <a:pt x="0" y="41"/>
              </a:lnTo>
              <a:lnTo>
                <a:pt x="0" y="0"/>
              </a:lnTo>
              <a:lnTo>
                <a:pt x="93" y="1"/>
              </a:lnTo>
              <a:lnTo>
                <a:pt x="99" y="14"/>
              </a:lnTo>
              <a:close/>
            </a:path>
          </a:pathLst>
        </a:custGeom>
        <a:solidFill>
          <a:srgbClr val="FFFF00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57150</xdr:colOff>
      <xdr:row>1</xdr:row>
      <xdr:rowOff>219075</xdr:rowOff>
    </xdr:from>
    <xdr:to>
      <xdr:col>13</xdr:col>
      <xdr:colOff>0</xdr:colOff>
      <xdr:row>4</xdr:row>
      <xdr:rowOff>0</xdr:rowOff>
    </xdr:to>
    <xdr:sp textlink="ATax!$B$32">
      <xdr:nvSpPr>
        <xdr:cNvPr id="6" name="Etiketpijl"/>
        <xdr:cNvSpPr>
          <a:spLocks/>
        </xdr:cNvSpPr>
      </xdr:nvSpPr>
      <xdr:spPr>
        <a:xfrm>
          <a:off x="4105275" y="266700"/>
          <a:ext cx="1714500" cy="466725"/>
        </a:xfrm>
        <a:prstGeom prst="rightArrow">
          <a:avLst>
            <a:gd name="adj1" fmla="val 21666"/>
            <a:gd name="adj2" fmla="val -2550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1,5  +  6</a:t>
          </a:r>
        </a:p>
      </xdr:txBody>
    </xdr:sp>
    <xdr:clientData fLocksWithSheet="0"/>
  </xdr:twoCellAnchor>
  <xdr:twoCellAnchor>
    <xdr:from>
      <xdr:col>16</xdr:col>
      <xdr:colOff>0</xdr:colOff>
      <xdr:row>28</xdr:row>
      <xdr:rowOff>161925</xdr:rowOff>
    </xdr:from>
    <xdr:to>
      <xdr:col>18</xdr:col>
      <xdr:colOff>333375</xdr:colOff>
      <xdr:row>29</xdr:row>
      <xdr:rowOff>104775</xdr:rowOff>
    </xdr:to>
    <xdr:sp textlink="ATax!$F$4">
      <xdr:nvSpPr>
        <xdr:cNvPr id="7" name="TextBox 51"/>
        <xdr:cNvSpPr txBox="1">
          <a:spLocks noChangeArrowheads="1"/>
        </xdr:cNvSpPr>
      </xdr:nvSpPr>
      <xdr:spPr>
        <a:xfrm>
          <a:off x="7429500" y="6181725"/>
          <a:ext cx="1495425" cy="171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r">
            <a:defRPr/>
          </a:pPr>
          <a:fld id="{027b8d72-23a2-4b2f-ba64-c1480634e9f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afstand / km</a:t>
          </a:fld>
        </a:p>
      </xdr:txBody>
    </xdr:sp>
    <xdr:clientData/>
  </xdr:twoCellAnchor>
  <xdr:twoCellAnchor editAs="absolute">
    <xdr:from>
      <xdr:col>4</xdr:col>
      <xdr:colOff>19050</xdr:colOff>
      <xdr:row>7</xdr:row>
      <xdr:rowOff>9525</xdr:rowOff>
    </xdr:from>
    <xdr:to>
      <xdr:col>18</xdr:col>
      <xdr:colOff>476250</xdr:colOff>
      <xdr:row>28</xdr:row>
      <xdr:rowOff>200025</xdr:rowOff>
    </xdr:to>
    <xdr:graphicFrame>
      <xdr:nvGraphicFramePr>
        <xdr:cNvPr id="8" name="Chart 1"/>
        <xdr:cNvGraphicFramePr/>
      </xdr:nvGraphicFramePr>
      <xdr:xfrm>
        <a:off x="1743075" y="1228725"/>
        <a:ext cx="73247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3</xdr:col>
      <xdr:colOff>552450</xdr:colOff>
      <xdr:row>8</xdr:row>
      <xdr:rowOff>0</xdr:rowOff>
    </xdr:from>
    <xdr:ext cx="190500" cy="1352550"/>
    <xdr:sp textlink="ATax!$O$4">
      <xdr:nvSpPr>
        <xdr:cNvPr id="9" name="TextBox 28"/>
        <xdr:cNvSpPr txBox="1">
          <a:spLocks noChangeArrowheads="1"/>
        </xdr:cNvSpPr>
      </xdr:nvSpPr>
      <xdr:spPr>
        <a:xfrm>
          <a:off x="1628775" y="1447800"/>
          <a:ext cx="1905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fld id="{88b193a7-38c1-4b10-af9e-44326a242355}" type="TxLink">
            <a:rPr lang="en-US" cap="none" sz="1000" b="1" i="0" u="none" baseline="0">
              <a:latin typeface="Arial"/>
              <a:ea typeface="Arial"/>
              <a:cs typeface="Arial"/>
            </a:rPr>
            <a:t>bedrag / €</a:t>
          </a:fld>
        </a:p>
      </xdr:txBody>
    </xdr:sp>
    <xdr:clientData/>
  </xdr:oneCellAnchor>
  <xdr:twoCellAnchor>
    <xdr:from>
      <xdr:col>15</xdr:col>
      <xdr:colOff>352425</xdr:colOff>
      <xdr:row>8</xdr:row>
      <xdr:rowOff>38100</xdr:rowOff>
    </xdr:from>
    <xdr:to>
      <xdr:col>18</xdr:col>
      <xdr:colOff>304800</xdr:colOff>
      <xdr:row>9</xdr:row>
      <xdr:rowOff>123825</xdr:rowOff>
    </xdr:to>
    <xdr:sp textlink="ATax!$B$2">
      <xdr:nvSpPr>
        <xdr:cNvPr id="10" name="Rectangle 49"/>
        <xdr:cNvSpPr>
          <a:spLocks/>
        </xdr:cNvSpPr>
      </xdr:nvSpPr>
      <xdr:spPr>
        <a:xfrm>
          <a:off x="6867525" y="1485900"/>
          <a:ext cx="2028825" cy="314325"/>
        </a:xfrm>
        <a:prstGeom prst="roundRect">
          <a:avLst/>
        </a:prstGeom>
        <a:solidFill>
          <a:srgbClr val="000000"/>
        </a:solidFill>
        <a:ln w="63500" cmpd="thinThick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Taxibedrijf ATAX</a:t>
          </a:r>
        </a:p>
      </xdr:txBody>
    </xdr:sp>
    <xdr:clientData/>
  </xdr:twoCellAnchor>
  <xdr:twoCellAnchor>
    <xdr:from>
      <xdr:col>2</xdr:col>
      <xdr:colOff>485775</xdr:colOff>
      <xdr:row>8</xdr:row>
      <xdr:rowOff>85725</xdr:rowOff>
    </xdr:from>
    <xdr:to>
      <xdr:col>3</xdr:col>
      <xdr:colOff>66675</xdr:colOff>
      <xdr:row>9</xdr:row>
      <xdr:rowOff>114300</xdr:rowOff>
    </xdr:to>
    <xdr:sp>
      <xdr:nvSpPr>
        <xdr:cNvPr id="11" name="Arc 52"/>
        <xdr:cNvSpPr>
          <a:spLocks/>
        </xdr:cNvSpPr>
      </xdr:nvSpPr>
      <xdr:spPr>
        <a:xfrm rot="5400000">
          <a:off x="1047750" y="1533525"/>
          <a:ext cx="95250" cy="257175"/>
        </a:xfrm>
        <a:prstGeom prst="arc">
          <a:avLst>
            <a:gd name="adj1" fmla="val 52715374"/>
            <a:gd name="adj2" fmla="val 5000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9</xdr:row>
      <xdr:rowOff>123825</xdr:rowOff>
    </xdr:from>
    <xdr:to>
      <xdr:col>3</xdr:col>
      <xdr:colOff>66675</xdr:colOff>
      <xdr:row>10</xdr:row>
      <xdr:rowOff>152400</xdr:rowOff>
    </xdr:to>
    <xdr:sp>
      <xdr:nvSpPr>
        <xdr:cNvPr id="12" name="Arc 53"/>
        <xdr:cNvSpPr>
          <a:spLocks/>
        </xdr:cNvSpPr>
      </xdr:nvSpPr>
      <xdr:spPr>
        <a:xfrm rot="5400000">
          <a:off x="1047750" y="1800225"/>
          <a:ext cx="95250" cy="257175"/>
        </a:xfrm>
        <a:prstGeom prst="arc">
          <a:avLst>
            <a:gd name="adj1" fmla="val 52715374"/>
            <a:gd name="adj2" fmla="val 5000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10</xdr:row>
      <xdr:rowOff>152400</xdr:rowOff>
    </xdr:from>
    <xdr:to>
      <xdr:col>3</xdr:col>
      <xdr:colOff>76200</xdr:colOff>
      <xdr:row>11</xdr:row>
      <xdr:rowOff>180975</xdr:rowOff>
    </xdr:to>
    <xdr:sp>
      <xdr:nvSpPr>
        <xdr:cNvPr id="13" name="Arc 54"/>
        <xdr:cNvSpPr>
          <a:spLocks/>
        </xdr:cNvSpPr>
      </xdr:nvSpPr>
      <xdr:spPr>
        <a:xfrm rot="5400000">
          <a:off x="1057275" y="2057400"/>
          <a:ext cx="95250" cy="257175"/>
        </a:xfrm>
        <a:prstGeom prst="arc">
          <a:avLst>
            <a:gd name="adj1" fmla="val 52715374"/>
            <a:gd name="adj2" fmla="val 5000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29</xdr:row>
      <xdr:rowOff>19050</xdr:rowOff>
    </xdr:from>
    <xdr:to>
      <xdr:col>2</xdr:col>
      <xdr:colOff>247650</xdr:colOff>
      <xdr:row>30</xdr:row>
      <xdr:rowOff>104775</xdr:rowOff>
    </xdr:to>
    <xdr:sp>
      <xdr:nvSpPr>
        <xdr:cNvPr id="14" name="Arc 62"/>
        <xdr:cNvSpPr>
          <a:spLocks/>
        </xdr:cNvSpPr>
      </xdr:nvSpPr>
      <xdr:spPr>
        <a:xfrm flipV="1">
          <a:off x="295275" y="6267450"/>
          <a:ext cx="514350" cy="200025"/>
        </a:xfrm>
        <a:prstGeom prst="arc">
          <a:avLst>
            <a:gd name="adj1" fmla="val 52715374"/>
            <a:gd name="adj2" fmla="val 4394375"/>
            <a:gd name="adj3" fmla="val 5000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7</xdr:row>
      <xdr:rowOff>19050</xdr:rowOff>
    </xdr:from>
    <xdr:to>
      <xdr:col>18</xdr:col>
      <xdr:colOff>504825</xdr:colOff>
      <xdr:row>32</xdr:row>
      <xdr:rowOff>152400</xdr:rowOff>
    </xdr:to>
    <xdr:sp>
      <xdr:nvSpPr>
        <xdr:cNvPr id="15" name="Polygon 66"/>
        <xdr:cNvSpPr>
          <a:spLocks/>
        </xdr:cNvSpPr>
      </xdr:nvSpPr>
      <xdr:spPr>
        <a:xfrm>
          <a:off x="0" y="1238250"/>
          <a:ext cx="9096375" cy="5619750"/>
        </a:xfrm>
        <a:custGeom>
          <a:pathLst>
            <a:path h="571" w="955">
              <a:moveTo>
                <a:pt x="955" y="1"/>
              </a:moveTo>
              <a:lnTo>
                <a:pt x="0" y="0"/>
              </a:lnTo>
              <a:lnTo>
                <a:pt x="2" y="43"/>
              </a:lnTo>
              <a:lnTo>
                <a:pt x="61" y="45"/>
              </a:lnTo>
              <a:lnTo>
                <a:pt x="61" y="71"/>
              </a:lnTo>
              <a:lnTo>
                <a:pt x="3" y="70"/>
              </a:lnTo>
              <a:lnTo>
                <a:pt x="2" y="571"/>
              </a:lnTo>
              <a:lnTo>
                <a:pt x="953" y="570"/>
              </a:lnTo>
              <a:lnTo>
                <a:pt x="955" y="1"/>
              </a:lnTo>
              <a:close/>
            </a:path>
          </a:pathLst>
        </a:custGeom>
        <a:solidFill>
          <a:srgbClr val="FFFFFF">
            <a:alpha val="0"/>
          </a:srgbClr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4</xdr:col>
      <xdr:colOff>581025</xdr:colOff>
      <xdr:row>1</xdr:row>
      <xdr:rowOff>219075</xdr:rowOff>
    </xdr:from>
    <xdr:to>
      <xdr:col>18</xdr:col>
      <xdr:colOff>447675</xdr:colOff>
      <xdr:row>6</xdr:row>
      <xdr:rowOff>9525</xdr:rowOff>
    </xdr:to>
    <xdr:sp>
      <xdr:nvSpPr>
        <xdr:cNvPr id="16" name="Doekpk"/>
        <xdr:cNvSpPr>
          <a:spLocks/>
        </xdr:cNvSpPr>
      </xdr:nvSpPr>
      <xdr:spPr>
        <a:xfrm>
          <a:off x="2305050" y="266700"/>
          <a:ext cx="6734175" cy="933450"/>
        </a:xfrm>
        <a:custGeom>
          <a:pathLst>
            <a:path h="98" w="709">
              <a:moveTo>
                <a:pt x="0" y="0"/>
              </a:moveTo>
              <a:lnTo>
                <a:pt x="616" y="0"/>
              </a:lnTo>
              <a:lnTo>
                <a:pt x="616" y="22"/>
              </a:lnTo>
              <a:lnTo>
                <a:pt x="542" y="25"/>
              </a:lnTo>
              <a:lnTo>
                <a:pt x="541" y="56"/>
              </a:lnTo>
              <a:lnTo>
                <a:pt x="708" y="55"/>
              </a:lnTo>
              <a:lnTo>
                <a:pt x="709" y="98"/>
              </a:lnTo>
              <a:lnTo>
                <a:pt x="1" y="98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0</xdr:col>
      <xdr:colOff>0</xdr:colOff>
      <xdr:row>0</xdr:row>
      <xdr:rowOff>0</xdr:rowOff>
    </xdr:from>
    <xdr:to>
      <xdr:col>16</xdr:col>
      <xdr:colOff>266700</xdr:colOff>
      <xdr:row>6</xdr:row>
      <xdr:rowOff>19050</xdr:rowOff>
    </xdr:to>
    <xdr:sp>
      <xdr:nvSpPr>
        <xdr:cNvPr id="17" name="Polygon 67"/>
        <xdr:cNvSpPr>
          <a:spLocks/>
        </xdr:cNvSpPr>
      </xdr:nvSpPr>
      <xdr:spPr>
        <a:xfrm>
          <a:off x="0" y="0"/>
          <a:ext cx="7696200" cy="1209675"/>
        </a:xfrm>
        <a:custGeom>
          <a:pathLst>
            <a:path h="127" w="808">
              <a:moveTo>
                <a:pt x="807" y="127"/>
              </a:moveTo>
              <a:lnTo>
                <a:pt x="0" y="127"/>
              </a:lnTo>
              <a:lnTo>
                <a:pt x="0" y="77"/>
              </a:lnTo>
              <a:lnTo>
                <a:pt x="182" y="78"/>
              </a:lnTo>
              <a:lnTo>
                <a:pt x="182" y="0"/>
              </a:lnTo>
              <a:lnTo>
                <a:pt x="268" y="2"/>
              </a:lnTo>
              <a:lnTo>
                <a:pt x="266" y="78"/>
              </a:lnTo>
              <a:lnTo>
                <a:pt x="408" y="78"/>
              </a:lnTo>
              <a:lnTo>
                <a:pt x="628" y="76"/>
              </a:lnTo>
              <a:lnTo>
                <a:pt x="628" y="103"/>
              </a:lnTo>
              <a:lnTo>
                <a:pt x="684" y="103"/>
              </a:lnTo>
              <a:lnTo>
                <a:pt x="689" y="79"/>
              </a:lnTo>
              <a:lnTo>
                <a:pt x="764" y="79"/>
              </a:lnTo>
              <a:lnTo>
                <a:pt x="763" y="51"/>
              </a:lnTo>
              <a:lnTo>
                <a:pt x="628" y="52"/>
              </a:lnTo>
              <a:lnTo>
                <a:pt x="628" y="76"/>
              </a:lnTo>
              <a:lnTo>
                <a:pt x="408" y="78"/>
              </a:lnTo>
              <a:lnTo>
                <a:pt x="409" y="28"/>
              </a:lnTo>
              <a:lnTo>
                <a:pt x="351" y="29"/>
              </a:lnTo>
              <a:lnTo>
                <a:pt x="350" y="52"/>
              </a:lnTo>
              <a:lnTo>
                <a:pt x="269" y="52"/>
              </a:lnTo>
              <a:lnTo>
                <a:pt x="269" y="1"/>
              </a:lnTo>
              <a:lnTo>
                <a:pt x="808" y="2"/>
              </a:lnTo>
              <a:lnTo>
                <a:pt x="807" y="127"/>
              </a:lnTo>
              <a:close/>
            </a:path>
          </a:pathLst>
        </a:custGeom>
        <a:solidFill>
          <a:srgbClr val="FFFFFF">
            <a:alpha val="0"/>
          </a:srgbClr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13</xdr:col>
      <xdr:colOff>171450</xdr:colOff>
      <xdr:row>4</xdr:row>
      <xdr:rowOff>0</xdr:rowOff>
    </xdr:from>
    <xdr:to>
      <xdr:col>15</xdr:col>
      <xdr:colOff>47625</xdr:colOff>
      <xdr:row>5</xdr:row>
      <xdr:rowOff>19050</xdr:rowOff>
    </xdr:to>
    <xdr:sp>
      <xdr:nvSpPr>
        <xdr:cNvPr id="18" name="Invoerterugberekening"/>
        <xdr:cNvSpPr>
          <a:spLocks/>
        </xdr:cNvSpPr>
      </xdr:nvSpPr>
      <xdr:spPr>
        <a:xfrm>
          <a:off x="5991225" y="733425"/>
          <a:ext cx="571500" cy="247650"/>
        </a:xfrm>
        <a:prstGeom prst="rect">
          <a:avLst/>
        </a:prstGeom>
        <a:solidFill>
          <a:srgbClr val="FFFF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3</xdr:row>
      <xdr:rowOff>209550</xdr:rowOff>
    </xdr:from>
    <xdr:to>
      <xdr:col>12</xdr:col>
      <xdr:colOff>438150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124450" y="714375"/>
          <a:ext cx="6191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</xdr:row>
      <xdr:rowOff>209550</xdr:rowOff>
    </xdr:from>
    <xdr:to>
      <xdr:col>10</xdr:col>
      <xdr:colOff>76200</xdr:colOff>
      <xdr:row>3</xdr:row>
      <xdr:rowOff>209550</xdr:rowOff>
    </xdr:to>
    <xdr:sp>
      <xdr:nvSpPr>
        <xdr:cNvPr id="2" name="Line 2"/>
        <xdr:cNvSpPr>
          <a:spLocks/>
        </xdr:cNvSpPr>
      </xdr:nvSpPr>
      <xdr:spPr>
        <a:xfrm>
          <a:off x="4181475" y="714375"/>
          <a:ext cx="6381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38100</xdr:rowOff>
    </xdr:from>
    <xdr:to>
      <xdr:col>12</xdr:col>
      <xdr:colOff>438150</xdr:colOff>
      <xdr:row>3</xdr:row>
      <xdr:rowOff>38100</xdr:rowOff>
    </xdr:to>
    <xdr:sp>
      <xdr:nvSpPr>
        <xdr:cNvPr id="3" name="Line 3"/>
        <xdr:cNvSpPr>
          <a:spLocks/>
        </xdr:cNvSpPr>
      </xdr:nvSpPr>
      <xdr:spPr>
        <a:xfrm>
          <a:off x="5124450" y="542925"/>
          <a:ext cx="619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152400</xdr:colOff>
      <xdr:row>3</xdr:row>
      <xdr:rowOff>38100</xdr:rowOff>
    </xdr:from>
    <xdr:to>
      <xdr:col>10</xdr:col>
      <xdr:colOff>95250</xdr:colOff>
      <xdr:row>3</xdr:row>
      <xdr:rowOff>38100</xdr:rowOff>
    </xdr:to>
    <xdr:sp>
      <xdr:nvSpPr>
        <xdr:cNvPr id="4" name="Line 4"/>
        <xdr:cNvSpPr>
          <a:spLocks/>
        </xdr:cNvSpPr>
      </xdr:nvSpPr>
      <xdr:spPr>
        <a:xfrm>
          <a:off x="4200525" y="542925"/>
          <a:ext cx="638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7</xdr:col>
      <xdr:colOff>19050</xdr:colOff>
      <xdr:row>3</xdr:row>
      <xdr:rowOff>85725</xdr:rowOff>
    </xdr:from>
    <xdr:to>
      <xdr:col>14</xdr:col>
      <xdr:colOff>0</xdr:colOff>
      <xdr:row>5</xdr:row>
      <xdr:rowOff>28575</xdr:rowOff>
    </xdr:to>
    <xdr:sp>
      <xdr:nvSpPr>
        <xdr:cNvPr id="5" name="Doekomgekpk"/>
        <xdr:cNvSpPr>
          <a:spLocks/>
        </xdr:cNvSpPr>
      </xdr:nvSpPr>
      <xdr:spPr>
        <a:xfrm>
          <a:off x="3886200" y="590550"/>
          <a:ext cx="2114550" cy="400050"/>
        </a:xfrm>
        <a:custGeom>
          <a:pathLst>
            <a:path h="42" w="222">
              <a:moveTo>
                <a:pt x="101" y="15"/>
              </a:moveTo>
              <a:lnTo>
                <a:pt x="124" y="15"/>
              </a:lnTo>
              <a:lnTo>
                <a:pt x="128" y="0"/>
              </a:lnTo>
              <a:lnTo>
                <a:pt x="222" y="0"/>
              </a:lnTo>
              <a:lnTo>
                <a:pt x="222" y="42"/>
              </a:lnTo>
              <a:lnTo>
                <a:pt x="0" y="42"/>
              </a:lnTo>
              <a:lnTo>
                <a:pt x="0" y="0"/>
              </a:lnTo>
              <a:lnTo>
                <a:pt x="95" y="1"/>
              </a:lnTo>
              <a:lnTo>
                <a:pt x="101" y="15"/>
              </a:lnTo>
              <a:close/>
            </a:path>
          </a:pathLst>
        </a:custGeom>
        <a:solidFill>
          <a:srgbClr val="00FF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8</xdr:col>
      <xdr:colOff>57150</xdr:colOff>
      <xdr:row>1</xdr:row>
      <xdr:rowOff>219075</xdr:rowOff>
    </xdr:from>
    <xdr:to>
      <xdr:col>8</xdr:col>
      <xdr:colOff>66675</xdr:colOff>
      <xdr:row>4</xdr:row>
      <xdr:rowOff>0</xdr:rowOff>
    </xdr:to>
    <xdr:sp textlink="BTax!$B$32">
      <xdr:nvSpPr>
        <xdr:cNvPr id="6" name="Etiketpijl"/>
        <xdr:cNvSpPr>
          <a:spLocks/>
        </xdr:cNvSpPr>
      </xdr:nvSpPr>
      <xdr:spPr>
        <a:xfrm>
          <a:off x="4105275" y="266700"/>
          <a:ext cx="9525" cy="466725"/>
        </a:xfrm>
        <a:prstGeom prst="rightArrow">
          <a:avLst>
            <a:gd name="adj1" fmla="val 21666"/>
            <a:gd name="adj2" fmla="val -25509"/>
          </a:avLst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2,5  +  5</a:t>
          </a:r>
        </a:p>
      </xdr:txBody>
    </xdr:sp>
    <xdr:clientData fLocksWithSheet="0"/>
  </xdr:twoCellAnchor>
  <xdr:twoCellAnchor>
    <xdr:from>
      <xdr:col>16</xdr:col>
      <xdr:colOff>0</xdr:colOff>
      <xdr:row>28</xdr:row>
      <xdr:rowOff>161925</xdr:rowOff>
    </xdr:from>
    <xdr:to>
      <xdr:col>18</xdr:col>
      <xdr:colOff>333375</xdr:colOff>
      <xdr:row>29</xdr:row>
      <xdr:rowOff>104775</xdr:rowOff>
    </xdr:to>
    <xdr:sp textlink="BTax!$F$4">
      <xdr:nvSpPr>
        <xdr:cNvPr id="7" name="TextBox 7"/>
        <xdr:cNvSpPr txBox="1">
          <a:spLocks noChangeArrowheads="1"/>
        </xdr:cNvSpPr>
      </xdr:nvSpPr>
      <xdr:spPr>
        <a:xfrm>
          <a:off x="7429500" y="6181725"/>
          <a:ext cx="1495425" cy="171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r">
            <a:defRPr/>
          </a:pPr>
          <a:fld id="{116a8a66-8002-4d5a-a4e2-81eea21855d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afstand / km</a:t>
          </a:fld>
        </a:p>
      </xdr:txBody>
    </xdr:sp>
    <xdr:clientData/>
  </xdr:twoCellAnchor>
  <xdr:twoCellAnchor editAs="absolute">
    <xdr:from>
      <xdr:col>4</xdr:col>
      <xdr:colOff>19050</xdr:colOff>
      <xdr:row>7</xdr:row>
      <xdr:rowOff>9525</xdr:rowOff>
    </xdr:from>
    <xdr:to>
      <xdr:col>18</xdr:col>
      <xdr:colOff>476250</xdr:colOff>
      <xdr:row>28</xdr:row>
      <xdr:rowOff>200025</xdr:rowOff>
    </xdr:to>
    <xdr:graphicFrame>
      <xdr:nvGraphicFramePr>
        <xdr:cNvPr id="8" name="Chart 8"/>
        <xdr:cNvGraphicFramePr/>
      </xdr:nvGraphicFramePr>
      <xdr:xfrm>
        <a:off x="1743075" y="1228725"/>
        <a:ext cx="73247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3</xdr:col>
      <xdr:colOff>552450</xdr:colOff>
      <xdr:row>8</xdr:row>
      <xdr:rowOff>0</xdr:rowOff>
    </xdr:from>
    <xdr:ext cx="190500" cy="1352550"/>
    <xdr:sp textlink="BTax!$O$4">
      <xdr:nvSpPr>
        <xdr:cNvPr id="9" name="TextBox 17"/>
        <xdr:cNvSpPr txBox="1">
          <a:spLocks noChangeArrowheads="1"/>
        </xdr:cNvSpPr>
      </xdr:nvSpPr>
      <xdr:spPr>
        <a:xfrm>
          <a:off x="1628775" y="1447800"/>
          <a:ext cx="1905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fld id="{4fe74db9-274e-4506-abfb-1fe5f2f8fd8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bedrag / €</a:t>
          </a:fld>
        </a:p>
      </xdr:txBody>
    </xdr:sp>
    <xdr:clientData/>
  </xdr:oneCellAnchor>
  <xdr:twoCellAnchor>
    <xdr:from>
      <xdr:col>15</xdr:col>
      <xdr:colOff>352425</xdr:colOff>
      <xdr:row>8</xdr:row>
      <xdr:rowOff>57150</xdr:rowOff>
    </xdr:from>
    <xdr:to>
      <xdr:col>18</xdr:col>
      <xdr:colOff>304800</xdr:colOff>
      <xdr:row>9</xdr:row>
      <xdr:rowOff>142875</xdr:rowOff>
    </xdr:to>
    <xdr:sp textlink="BTax!$B$2">
      <xdr:nvSpPr>
        <xdr:cNvPr id="10" name="Rectangle 18"/>
        <xdr:cNvSpPr>
          <a:spLocks/>
        </xdr:cNvSpPr>
      </xdr:nvSpPr>
      <xdr:spPr>
        <a:xfrm>
          <a:off x="6867525" y="1504950"/>
          <a:ext cx="2028825" cy="314325"/>
        </a:xfrm>
        <a:prstGeom prst="roundRect">
          <a:avLst/>
        </a:prstGeom>
        <a:solidFill>
          <a:srgbClr val="000000"/>
        </a:solidFill>
        <a:ln w="63500" cmpd="thinThick">
          <a:solidFill>
            <a:srgbClr val="00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Taxibedrijf BTAX</a:t>
          </a:r>
        </a:p>
      </xdr:txBody>
    </xdr:sp>
    <xdr:clientData/>
  </xdr:twoCellAnchor>
  <xdr:twoCellAnchor>
    <xdr:from>
      <xdr:col>2</xdr:col>
      <xdr:colOff>485775</xdr:colOff>
      <xdr:row>8</xdr:row>
      <xdr:rowOff>85725</xdr:rowOff>
    </xdr:from>
    <xdr:to>
      <xdr:col>3</xdr:col>
      <xdr:colOff>66675</xdr:colOff>
      <xdr:row>9</xdr:row>
      <xdr:rowOff>114300</xdr:rowOff>
    </xdr:to>
    <xdr:sp>
      <xdr:nvSpPr>
        <xdr:cNvPr id="11" name="Arc 20"/>
        <xdr:cNvSpPr>
          <a:spLocks/>
        </xdr:cNvSpPr>
      </xdr:nvSpPr>
      <xdr:spPr>
        <a:xfrm rot="5400000">
          <a:off x="1047750" y="1533525"/>
          <a:ext cx="95250" cy="257175"/>
        </a:xfrm>
        <a:prstGeom prst="arc">
          <a:avLst>
            <a:gd name="adj1" fmla="val 52715374"/>
            <a:gd name="adj2" fmla="val 5000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9</xdr:row>
      <xdr:rowOff>123825</xdr:rowOff>
    </xdr:from>
    <xdr:to>
      <xdr:col>3</xdr:col>
      <xdr:colOff>66675</xdr:colOff>
      <xdr:row>10</xdr:row>
      <xdr:rowOff>152400</xdr:rowOff>
    </xdr:to>
    <xdr:sp>
      <xdr:nvSpPr>
        <xdr:cNvPr id="12" name="Arc 21"/>
        <xdr:cNvSpPr>
          <a:spLocks/>
        </xdr:cNvSpPr>
      </xdr:nvSpPr>
      <xdr:spPr>
        <a:xfrm rot="5400000">
          <a:off x="1047750" y="1800225"/>
          <a:ext cx="95250" cy="257175"/>
        </a:xfrm>
        <a:prstGeom prst="arc">
          <a:avLst>
            <a:gd name="adj1" fmla="val 52715374"/>
            <a:gd name="adj2" fmla="val 5000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10</xdr:row>
      <xdr:rowOff>152400</xdr:rowOff>
    </xdr:from>
    <xdr:to>
      <xdr:col>3</xdr:col>
      <xdr:colOff>76200</xdr:colOff>
      <xdr:row>11</xdr:row>
      <xdr:rowOff>180975</xdr:rowOff>
    </xdr:to>
    <xdr:sp>
      <xdr:nvSpPr>
        <xdr:cNvPr id="13" name="Arc 22"/>
        <xdr:cNvSpPr>
          <a:spLocks/>
        </xdr:cNvSpPr>
      </xdr:nvSpPr>
      <xdr:spPr>
        <a:xfrm rot="5400000">
          <a:off x="1057275" y="2057400"/>
          <a:ext cx="95250" cy="257175"/>
        </a:xfrm>
        <a:prstGeom prst="arc">
          <a:avLst>
            <a:gd name="adj1" fmla="val 52715374"/>
            <a:gd name="adj2" fmla="val 5000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29</xdr:row>
      <xdr:rowOff>19050</xdr:rowOff>
    </xdr:from>
    <xdr:to>
      <xdr:col>2</xdr:col>
      <xdr:colOff>247650</xdr:colOff>
      <xdr:row>30</xdr:row>
      <xdr:rowOff>104775</xdr:rowOff>
    </xdr:to>
    <xdr:sp>
      <xdr:nvSpPr>
        <xdr:cNvPr id="14" name="Arc 26"/>
        <xdr:cNvSpPr>
          <a:spLocks/>
        </xdr:cNvSpPr>
      </xdr:nvSpPr>
      <xdr:spPr>
        <a:xfrm flipV="1">
          <a:off x="295275" y="6267450"/>
          <a:ext cx="514350" cy="200025"/>
        </a:xfrm>
        <a:prstGeom prst="arc">
          <a:avLst>
            <a:gd name="adj1" fmla="val 52715374"/>
            <a:gd name="adj2" fmla="val 4394375"/>
            <a:gd name="adj3" fmla="val 5000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7</xdr:row>
      <xdr:rowOff>28575</xdr:rowOff>
    </xdr:from>
    <xdr:to>
      <xdr:col>18</xdr:col>
      <xdr:colOff>504825</xdr:colOff>
      <xdr:row>32</xdr:row>
      <xdr:rowOff>200025</xdr:rowOff>
    </xdr:to>
    <xdr:sp>
      <xdr:nvSpPr>
        <xdr:cNvPr id="15" name="Polygon 27"/>
        <xdr:cNvSpPr>
          <a:spLocks/>
        </xdr:cNvSpPr>
      </xdr:nvSpPr>
      <xdr:spPr>
        <a:xfrm>
          <a:off x="0" y="1247775"/>
          <a:ext cx="9096375" cy="5657850"/>
        </a:xfrm>
        <a:custGeom>
          <a:pathLst>
            <a:path h="571" w="955">
              <a:moveTo>
                <a:pt x="955" y="1"/>
              </a:moveTo>
              <a:lnTo>
                <a:pt x="0" y="0"/>
              </a:lnTo>
              <a:lnTo>
                <a:pt x="2" y="43"/>
              </a:lnTo>
              <a:lnTo>
                <a:pt x="61" y="45"/>
              </a:lnTo>
              <a:lnTo>
                <a:pt x="61" y="71"/>
              </a:lnTo>
              <a:lnTo>
                <a:pt x="3" y="70"/>
              </a:lnTo>
              <a:lnTo>
                <a:pt x="2" y="571"/>
              </a:lnTo>
              <a:lnTo>
                <a:pt x="953" y="570"/>
              </a:lnTo>
              <a:lnTo>
                <a:pt x="955" y="1"/>
              </a:lnTo>
              <a:close/>
            </a:path>
          </a:pathLst>
        </a:custGeom>
        <a:solidFill>
          <a:srgbClr val="FFFFFF">
            <a:alpha val="0"/>
          </a:srgbClr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4</xdr:col>
      <xdr:colOff>581025</xdr:colOff>
      <xdr:row>1</xdr:row>
      <xdr:rowOff>219075</xdr:rowOff>
    </xdr:from>
    <xdr:to>
      <xdr:col>18</xdr:col>
      <xdr:colOff>447675</xdr:colOff>
      <xdr:row>6</xdr:row>
      <xdr:rowOff>9525</xdr:rowOff>
    </xdr:to>
    <xdr:sp>
      <xdr:nvSpPr>
        <xdr:cNvPr id="16" name="Doekpk"/>
        <xdr:cNvSpPr>
          <a:spLocks/>
        </xdr:cNvSpPr>
      </xdr:nvSpPr>
      <xdr:spPr>
        <a:xfrm>
          <a:off x="2305050" y="266700"/>
          <a:ext cx="6734175" cy="933450"/>
        </a:xfrm>
        <a:custGeom>
          <a:pathLst>
            <a:path h="98" w="709">
              <a:moveTo>
                <a:pt x="0" y="0"/>
              </a:moveTo>
              <a:lnTo>
                <a:pt x="616" y="0"/>
              </a:lnTo>
              <a:lnTo>
                <a:pt x="616" y="22"/>
              </a:lnTo>
              <a:lnTo>
                <a:pt x="542" y="25"/>
              </a:lnTo>
              <a:lnTo>
                <a:pt x="541" y="56"/>
              </a:lnTo>
              <a:lnTo>
                <a:pt x="708" y="55"/>
              </a:lnTo>
              <a:lnTo>
                <a:pt x="709" y="98"/>
              </a:lnTo>
              <a:lnTo>
                <a:pt x="1" y="98"/>
              </a:lnTo>
              <a:lnTo>
                <a:pt x="0" y="0"/>
              </a:lnTo>
              <a:close/>
            </a:path>
          </a:pathLst>
        </a:custGeom>
        <a:solidFill>
          <a:srgbClr val="00FF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0</xdr:col>
      <xdr:colOff>0</xdr:colOff>
      <xdr:row>0</xdr:row>
      <xdr:rowOff>0</xdr:rowOff>
    </xdr:from>
    <xdr:to>
      <xdr:col>16</xdr:col>
      <xdr:colOff>266700</xdr:colOff>
      <xdr:row>6</xdr:row>
      <xdr:rowOff>9525</xdr:rowOff>
    </xdr:to>
    <xdr:sp>
      <xdr:nvSpPr>
        <xdr:cNvPr id="17" name="Polygon 32"/>
        <xdr:cNvSpPr>
          <a:spLocks/>
        </xdr:cNvSpPr>
      </xdr:nvSpPr>
      <xdr:spPr>
        <a:xfrm>
          <a:off x="0" y="0"/>
          <a:ext cx="7696200" cy="1200150"/>
        </a:xfrm>
        <a:custGeom>
          <a:pathLst>
            <a:path h="127" w="808">
              <a:moveTo>
                <a:pt x="807" y="127"/>
              </a:moveTo>
              <a:lnTo>
                <a:pt x="0" y="127"/>
              </a:lnTo>
              <a:lnTo>
                <a:pt x="0" y="77"/>
              </a:lnTo>
              <a:lnTo>
                <a:pt x="182" y="78"/>
              </a:lnTo>
              <a:lnTo>
                <a:pt x="182" y="0"/>
              </a:lnTo>
              <a:lnTo>
                <a:pt x="268" y="2"/>
              </a:lnTo>
              <a:lnTo>
                <a:pt x="266" y="78"/>
              </a:lnTo>
              <a:lnTo>
                <a:pt x="408" y="78"/>
              </a:lnTo>
              <a:lnTo>
                <a:pt x="628" y="76"/>
              </a:lnTo>
              <a:lnTo>
                <a:pt x="628" y="103"/>
              </a:lnTo>
              <a:lnTo>
                <a:pt x="684" y="103"/>
              </a:lnTo>
              <a:lnTo>
                <a:pt x="689" y="79"/>
              </a:lnTo>
              <a:lnTo>
                <a:pt x="764" y="79"/>
              </a:lnTo>
              <a:lnTo>
                <a:pt x="763" y="51"/>
              </a:lnTo>
              <a:lnTo>
                <a:pt x="628" y="52"/>
              </a:lnTo>
              <a:lnTo>
                <a:pt x="628" y="76"/>
              </a:lnTo>
              <a:lnTo>
                <a:pt x="408" y="78"/>
              </a:lnTo>
              <a:lnTo>
                <a:pt x="409" y="28"/>
              </a:lnTo>
              <a:lnTo>
                <a:pt x="351" y="29"/>
              </a:lnTo>
              <a:lnTo>
                <a:pt x="350" y="52"/>
              </a:lnTo>
              <a:lnTo>
                <a:pt x="269" y="52"/>
              </a:lnTo>
              <a:lnTo>
                <a:pt x="269" y="1"/>
              </a:lnTo>
              <a:lnTo>
                <a:pt x="808" y="2"/>
              </a:lnTo>
              <a:lnTo>
                <a:pt x="807" y="127"/>
              </a:lnTo>
              <a:close/>
            </a:path>
          </a:pathLst>
        </a:custGeom>
        <a:solidFill>
          <a:srgbClr val="FFFFFF">
            <a:alpha val="0"/>
          </a:srgbClr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13</xdr:col>
      <xdr:colOff>171450</xdr:colOff>
      <xdr:row>4</xdr:row>
      <xdr:rowOff>0</xdr:rowOff>
    </xdr:from>
    <xdr:to>
      <xdr:col>14</xdr:col>
      <xdr:colOff>0</xdr:colOff>
      <xdr:row>5</xdr:row>
      <xdr:rowOff>19050</xdr:rowOff>
    </xdr:to>
    <xdr:sp>
      <xdr:nvSpPr>
        <xdr:cNvPr id="18" name="Invoerterugberekening"/>
        <xdr:cNvSpPr>
          <a:spLocks/>
        </xdr:cNvSpPr>
      </xdr:nvSpPr>
      <xdr:spPr>
        <a:xfrm>
          <a:off x="5991225" y="733425"/>
          <a:ext cx="9525" cy="247650"/>
        </a:xfrm>
        <a:prstGeom prst="rect">
          <a:avLst/>
        </a:prstGeom>
        <a:solidFill>
          <a:srgbClr val="00FF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3</xdr:row>
      <xdr:rowOff>209550</xdr:rowOff>
    </xdr:from>
    <xdr:to>
      <xdr:col>12</xdr:col>
      <xdr:colOff>438150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124450" y="714375"/>
          <a:ext cx="6191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</xdr:row>
      <xdr:rowOff>209550</xdr:rowOff>
    </xdr:from>
    <xdr:to>
      <xdr:col>10</xdr:col>
      <xdr:colOff>76200</xdr:colOff>
      <xdr:row>3</xdr:row>
      <xdr:rowOff>209550</xdr:rowOff>
    </xdr:to>
    <xdr:sp>
      <xdr:nvSpPr>
        <xdr:cNvPr id="2" name="Line 2"/>
        <xdr:cNvSpPr>
          <a:spLocks/>
        </xdr:cNvSpPr>
      </xdr:nvSpPr>
      <xdr:spPr>
        <a:xfrm>
          <a:off x="4181475" y="714375"/>
          <a:ext cx="6381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38100</xdr:rowOff>
    </xdr:from>
    <xdr:to>
      <xdr:col>12</xdr:col>
      <xdr:colOff>438150</xdr:colOff>
      <xdr:row>3</xdr:row>
      <xdr:rowOff>38100</xdr:rowOff>
    </xdr:to>
    <xdr:sp>
      <xdr:nvSpPr>
        <xdr:cNvPr id="3" name="Line 3"/>
        <xdr:cNvSpPr>
          <a:spLocks/>
        </xdr:cNvSpPr>
      </xdr:nvSpPr>
      <xdr:spPr>
        <a:xfrm>
          <a:off x="5124450" y="542925"/>
          <a:ext cx="619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152400</xdr:colOff>
      <xdr:row>3</xdr:row>
      <xdr:rowOff>38100</xdr:rowOff>
    </xdr:from>
    <xdr:to>
      <xdr:col>10</xdr:col>
      <xdr:colOff>95250</xdr:colOff>
      <xdr:row>3</xdr:row>
      <xdr:rowOff>38100</xdr:rowOff>
    </xdr:to>
    <xdr:sp>
      <xdr:nvSpPr>
        <xdr:cNvPr id="4" name="Line 4"/>
        <xdr:cNvSpPr>
          <a:spLocks/>
        </xdr:cNvSpPr>
      </xdr:nvSpPr>
      <xdr:spPr>
        <a:xfrm>
          <a:off x="4200525" y="542925"/>
          <a:ext cx="638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7</xdr:col>
      <xdr:colOff>19050</xdr:colOff>
      <xdr:row>3</xdr:row>
      <xdr:rowOff>85725</xdr:rowOff>
    </xdr:from>
    <xdr:to>
      <xdr:col>14</xdr:col>
      <xdr:colOff>0</xdr:colOff>
      <xdr:row>4</xdr:row>
      <xdr:rowOff>219075</xdr:rowOff>
    </xdr:to>
    <xdr:sp>
      <xdr:nvSpPr>
        <xdr:cNvPr id="5" name="Doekomgekpk"/>
        <xdr:cNvSpPr>
          <a:spLocks/>
        </xdr:cNvSpPr>
      </xdr:nvSpPr>
      <xdr:spPr>
        <a:xfrm>
          <a:off x="3886200" y="590550"/>
          <a:ext cx="2114550" cy="361950"/>
        </a:xfrm>
        <a:custGeom>
          <a:pathLst>
            <a:path h="38" w="222">
              <a:moveTo>
                <a:pt x="101" y="14"/>
              </a:moveTo>
              <a:lnTo>
                <a:pt x="124" y="14"/>
              </a:lnTo>
              <a:lnTo>
                <a:pt x="128" y="0"/>
              </a:lnTo>
              <a:lnTo>
                <a:pt x="222" y="0"/>
              </a:lnTo>
              <a:lnTo>
                <a:pt x="220" y="38"/>
              </a:lnTo>
              <a:lnTo>
                <a:pt x="0" y="38"/>
              </a:lnTo>
              <a:lnTo>
                <a:pt x="0" y="0"/>
              </a:lnTo>
              <a:lnTo>
                <a:pt x="95" y="1"/>
              </a:lnTo>
              <a:lnTo>
                <a:pt x="101" y="14"/>
              </a:lnTo>
              <a:close/>
            </a:path>
          </a:pathLst>
        </a:custGeom>
        <a:solidFill>
          <a:srgbClr val="FF99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8</xdr:col>
      <xdr:colOff>57150</xdr:colOff>
      <xdr:row>1</xdr:row>
      <xdr:rowOff>219075</xdr:rowOff>
    </xdr:from>
    <xdr:to>
      <xdr:col>8</xdr:col>
      <xdr:colOff>66675</xdr:colOff>
      <xdr:row>4</xdr:row>
      <xdr:rowOff>0</xdr:rowOff>
    </xdr:to>
    <xdr:sp textlink="CTax!$B$32">
      <xdr:nvSpPr>
        <xdr:cNvPr id="6" name="Etiketpijl"/>
        <xdr:cNvSpPr>
          <a:spLocks/>
        </xdr:cNvSpPr>
      </xdr:nvSpPr>
      <xdr:spPr>
        <a:xfrm>
          <a:off x="4105275" y="266700"/>
          <a:ext cx="9525" cy="466725"/>
        </a:xfrm>
        <a:prstGeom prst="rightArrow">
          <a:avLst>
            <a:gd name="adj1" fmla="val 21666"/>
            <a:gd name="adj2" fmla="val -25509"/>
          </a:avLst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3,5  +  4,5</a:t>
          </a:r>
        </a:p>
      </xdr:txBody>
    </xdr:sp>
    <xdr:clientData fLocksWithSheet="0"/>
  </xdr:twoCellAnchor>
  <xdr:twoCellAnchor>
    <xdr:from>
      <xdr:col>16</xdr:col>
      <xdr:colOff>0</xdr:colOff>
      <xdr:row>28</xdr:row>
      <xdr:rowOff>161925</xdr:rowOff>
    </xdr:from>
    <xdr:to>
      <xdr:col>18</xdr:col>
      <xdr:colOff>333375</xdr:colOff>
      <xdr:row>29</xdr:row>
      <xdr:rowOff>104775</xdr:rowOff>
    </xdr:to>
    <xdr:sp textlink="CTax!$F$4">
      <xdr:nvSpPr>
        <xdr:cNvPr id="7" name="TextBox 7"/>
        <xdr:cNvSpPr txBox="1">
          <a:spLocks noChangeArrowheads="1"/>
        </xdr:cNvSpPr>
      </xdr:nvSpPr>
      <xdr:spPr>
        <a:xfrm>
          <a:off x="7429500" y="6181725"/>
          <a:ext cx="1495425" cy="171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r">
            <a:defRPr/>
          </a:pPr>
          <a:fld id="{d89fd61a-6b07-4b46-9b05-15b022b2a3c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afstand / km</a:t>
          </a:fld>
        </a:p>
      </xdr:txBody>
    </xdr:sp>
    <xdr:clientData/>
  </xdr:twoCellAnchor>
  <xdr:twoCellAnchor editAs="absolute">
    <xdr:from>
      <xdr:col>4</xdr:col>
      <xdr:colOff>19050</xdr:colOff>
      <xdr:row>7</xdr:row>
      <xdr:rowOff>9525</xdr:rowOff>
    </xdr:from>
    <xdr:to>
      <xdr:col>18</xdr:col>
      <xdr:colOff>476250</xdr:colOff>
      <xdr:row>28</xdr:row>
      <xdr:rowOff>200025</xdr:rowOff>
    </xdr:to>
    <xdr:graphicFrame>
      <xdr:nvGraphicFramePr>
        <xdr:cNvPr id="8" name="Chart 8"/>
        <xdr:cNvGraphicFramePr/>
      </xdr:nvGraphicFramePr>
      <xdr:xfrm>
        <a:off x="1743075" y="1228725"/>
        <a:ext cx="73247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3</xdr:col>
      <xdr:colOff>552450</xdr:colOff>
      <xdr:row>8</xdr:row>
      <xdr:rowOff>0</xdr:rowOff>
    </xdr:from>
    <xdr:ext cx="190500" cy="1352550"/>
    <xdr:sp textlink="CTax!$O$4">
      <xdr:nvSpPr>
        <xdr:cNvPr id="9" name="TextBox 17"/>
        <xdr:cNvSpPr txBox="1">
          <a:spLocks noChangeArrowheads="1"/>
        </xdr:cNvSpPr>
      </xdr:nvSpPr>
      <xdr:spPr>
        <a:xfrm>
          <a:off x="1628775" y="1447800"/>
          <a:ext cx="19050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fld id="{28c4afab-f3fe-463d-8706-92bed46b6be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bedrag / €</a:t>
          </a:fld>
        </a:p>
      </xdr:txBody>
    </xdr:sp>
    <xdr:clientData/>
  </xdr:oneCellAnchor>
  <xdr:twoCellAnchor>
    <xdr:from>
      <xdr:col>15</xdr:col>
      <xdr:colOff>352425</xdr:colOff>
      <xdr:row>8</xdr:row>
      <xdr:rowOff>57150</xdr:rowOff>
    </xdr:from>
    <xdr:to>
      <xdr:col>18</xdr:col>
      <xdr:colOff>304800</xdr:colOff>
      <xdr:row>9</xdr:row>
      <xdr:rowOff>142875</xdr:rowOff>
    </xdr:to>
    <xdr:sp textlink="CTax!$B$2">
      <xdr:nvSpPr>
        <xdr:cNvPr id="10" name="Rectangle 18"/>
        <xdr:cNvSpPr>
          <a:spLocks/>
        </xdr:cNvSpPr>
      </xdr:nvSpPr>
      <xdr:spPr>
        <a:xfrm>
          <a:off x="6867525" y="1504950"/>
          <a:ext cx="2028825" cy="314325"/>
        </a:xfrm>
        <a:prstGeom prst="roundRect">
          <a:avLst/>
        </a:prstGeom>
        <a:solidFill>
          <a:srgbClr val="000000"/>
        </a:solidFill>
        <a:ln w="63500" cmpd="thinThick">
          <a:solidFill>
            <a:srgbClr val="FF99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Taxibedrijf CTAX</a:t>
          </a:r>
        </a:p>
      </xdr:txBody>
    </xdr:sp>
    <xdr:clientData/>
  </xdr:twoCellAnchor>
  <xdr:twoCellAnchor>
    <xdr:from>
      <xdr:col>2</xdr:col>
      <xdr:colOff>485775</xdr:colOff>
      <xdr:row>8</xdr:row>
      <xdr:rowOff>85725</xdr:rowOff>
    </xdr:from>
    <xdr:to>
      <xdr:col>3</xdr:col>
      <xdr:colOff>66675</xdr:colOff>
      <xdr:row>9</xdr:row>
      <xdr:rowOff>114300</xdr:rowOff>
    </xdr:to>
    <xdr:sp>
      <xdr:nvSpPr>
        <xdr:cNvPr id="11" name="Arc 20"/>
        <xdr:cNvSpPr>
          <a:spLocks/>
        </xdr:cNvSpPr>
      </xdr:nvSpPr>
      <xdr:spPr>
        <a:xfrm rot="5400000">
          <a:off x="1047750" y="1533525"/>
          <a:ext cx="95250" cy="257175"/>
        </a:xfrm>
        <a:prstGeom prst="arc">
          <a:avLst>
            <a:gd name="adj1" fmla="val 52715374"/>
            <a:gd name="adj2" fmla="val 5000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9</xdr:row>
      <xdr:rowOff>123825</xdr:rowOff>
    </xdr:from>
    <xdr:to>
      <xdr:col>3</xdr:col>
      <xdr:colOff>66675</xdr:colOff>
      <xdr:row>10</xdr:row>
      <xdr:rowOff>152400</xdr:rowOff>
    </xdr:to>
    <xdr:sp>
      <xdr:nvSpPr>
        <xdr:cNvPr id="12" name="Arc 21"/>
        <xdr:cNvSpPr>
          <a:spLocks/>
        </xdr:cNvSpPr>
      </xdr:nvSpPr>
      <xdr:spPr>
        <a:xfrm rot="5400000">
          <a:off x="1047750" y="1800225"/>
          <a:ext cx="95250" cy="257175"/>
        </a:xfrm>
        <a:prstGeom prst="arc">
          <a:avLst>
            <a:gd name="adj1" fmla="val 52715374"/>
            <a:gd name="adj2" fmla="val 5000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10</xdr:row>
      <xdr:rowOff>152400</xdr:rowOff>
    </xdr:from>
    <xdr:to>
      <xdr:col>3</xdr:col>
      <xdr:colOff>76200</xdr:colOff>
      <xdr:row>11</xdr:row>
      <xdr:rowOff>180975</xdr:rowOff>
    </xdr:to>
    <xdr:sp>
      <xdr:nvSpPr>
        <xdr:cNvPr id="13" name="Arc 22"/>
        <xdr:cNvSpPr>
          <a:spLocks/>
        </xdr:cNvSpPr>
      </xdr:nvSpPr>
      <xdr:spPr>
        <a:xfrm rot="5400000">
          <a:off x="1057275" y="2057400"/>
          <a:ext cx="95250" cy="257175"/>
        </a:xfrm>
        <a:prstGeom prst="arc">
          <a:avLst>
            <a:gd name="adj1" fmla="val 52715374"/>
            <a:gd name="adj2" fmla="val 5000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29</xdr:row>
      <xdr:rowOff>19050</xdr:rowOff>
    </xdr:from>
    <xdr:to>
      <xdr:col>2</xdr:col>
      <xdr:colOff>247650</xdr:colOff>
      <xdr:row>30</xdr:row>
      <xdr:rowOff>104775</xdr:rowOff>
    </xdr:to>
    <xdr:sp>
      <xdr:nvSpPr>
        <xdr:cNvPr id="14" name="Arc 26"/>
        <xdr:cNvSpPr>
          <a:spLocks/>
        </xdr:cNvSpPr>
      </xdr:nvSpPr>
      <xdr:spPr>
        <a:xfrm flipV="1">
          <a:off x="295275" y="6267450"/>
          <a:ext cx="514350" cy="200025"/>
        </a:xfrm>
        <a:prstGeom prst="arc">
          <a:avLst>
            <a:gd name="adj1" fmla="val 52715374"/>
            <a:gd name="adj2" fmla="val 4394375"/>
            <a:gd name="adj3" fmla="val 5000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7</xdr:row>
      <xdr:rowOff>9525</xdr:rowOff>
    </xdr:from>
    <xdr:to>
      <xdr:col>18</xdr:col>
      <xdr:colOff>504825</xdr:colOff>
      <xdr:row>33</xdr:row>
      <xdr:rowOff>123825</xdr:rowOff>
    </xdr:to>
    <xdr:sp>
      <xdr:nvSpPr>
        <xdr:cNvPr id="15" name="Polygon 27"/>
        <xdr:cNvSpPr>
          <a:spLocks/>
        </xdr:cNvSpPr>
      </xdr:nvSpPr>
      <xdr:spPr>
        <a:xfrm>
          <a:off x="0" y="1228725"/>
          <a:ext cx="9096375" cy="5829300"/>
        </a:xfrm>
        <a:custGeom>
          <a:pathLst>
            <a:path h="571" w="955">
              <a:moveTo>
                <a:pt x="955" y="1"/>
              </a:moveTo>
              <a:lnTo>
                <a:pt x="0" y="0"/>
              </a:lnTo>
              <a:lnTo>
                <a:pt x="2" y="43"/>
              </a:lnTo>
              <a:lnTo>
                <a:pt x="61" y="45"/>
              </a:lnTo>
              <a:lnTo>
                <a:pt x="61" y="71"/>
              </a:lnTo>
              <a:lnTo>
                <a:pt x="3" y="70"/>
              </a:lnTo>
              <a:lnTo>
                <a:pt x="2" y="571"/>
              </a:lnTo>
              <a:lnTo>
                <a:pt x="953" y="570"/>
              </a:lnTo>
              <a:lnTo>
                <a:pt x="955" y="1"/>
              </a:lnTo>
              <a:close/>
            </a:path>
          </a:pathLst>
        </a:custGeom>
        <a:solidFill>
          <a:srgbClr val="FFFFFF">
            <a:alpha val="0"/>
          </a:srgbClr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4</xdr:col>
      <xdr:colOff>581025</xdr:colOff>
      <xdr:row>1</xdr:row>
      <xdr:rowOff>219075</xdr:rowOff>
    </xdr:from>
    <xdr:to>
      <xdr:col>18</xdr:col>
      <xdr:colOff>447675</xdr:colOff>
      <xdr:row>6</xdr:row>
      <xdr:rowOff>9525</xdr:rowOff>
    </xdr:to>
    <xdr:sp>
      <xdr:nvSpPr>
        <xdr:cNvPr id="16" name="Doekpk"/>
        <xdr:cNvSpPr>
          <a:spLocks/>
        </xdr:cNvSpPr>
      </xdr:nvSpPr>
      <xdr:spPr>
        <a:xfrm>
          <a:off x="2305050" y="266700"/>
          <a:ext cx="6734175" cy="933450"/>
        </a:xfrm>
        <a:custGeom>
          <a:pathLst>
            <a:path h="98" w="709">
              <a:moveTo>
                <a:pt x="0" y="0"/>
              </a:moveTo>
              <a:lnTo>
                <a:pt x="616" y="0"/>
              </a:lnTo>
              <a:lnTo>
                <a:pt x="616" y="22"/>
              </a:lnTo>
              <a:lnTo>
                <a:pt x="542" y="25"/>
              </a:lnTo>
              <a:lnTo>
                <a:pt x="541" y="56"/>
              </a:lnTo>
              <a:lnTo>
                <a:pt x="708" y="55"/>
              </a:lnTo>
              <a:lnTo>
                <a:pt x="709" y="98"/>
              </a:lnTo>
              <a:lnTo>
                <a:pt x="1" y="98"/>
              </a:lnTo>
              <a:lnTo>
                <a:pt x="0" y="0"/>
              </a:lnTo>
              <a:close/>
            </a:path>
          </a:pathLst>
        </a:custGeom>
        <a:solidFill>
          <a:srgbClr val="FF99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171450</xdr:colOff>
      <xdr:row>4</xdr:row>
      <xdr:rowOff>0</xdr:rowOff>
    </xdr:from>
    <xdr:to>
      <xdr:col>15</xdr:col>
      <xdr:colOff>47625</xdr:colOff>
      <xdr:row>5</xdr:row>
      <xdr:rowOff>19050</xdr:rowOff>
    </xdr:to>
    <xdr:sp>
      <xdr:nvSpPr>
        <xdr:cNvPr id="17" name="Invoerterugberekening"/>
        <xdr:cNvSpPr>
          <a:spLocks/>
        </xdr:cNvSpPr>
      </xdr:nvSpPr>
      <xdr:spPr>
        <a:xfrm>
          <a:off x="5991225" y="733425"/>
          <a:ext cx="571500" cy="247650"/>
        </a:xfrm>
        <a:prstGeom prst="rect">
          <a:avLst/>
        </a:prstGeom>
        <a:solidFill>
          <a:srgbClr val="FF990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0</xdr:col>
      <xdr:colOff>0</xdr:colOff>
      <xdr:row>0</xdr:row>
      <xdr:rowOff>19050</xdr:rowOff>
    </xdr:from>
    <xdr:to>
      <xdr:col>16</xdr:col>
      <xdr:colOff>266700</xdr:colOff>
      <xdr:row>6</xdr:row>
      <xdr:rowOff>19050</xdr:rowOff>
    </xdr:to>
    <xdr:sp>
      <xdr:nvSpPr>
        <xdr:cNvPr id="18" name="Polygon 32"/>
        <xdr:cNvSpPr>
          <a:spLocks/>
        </xdr:cNvSpPr>
      </xdr:nvSpPr>
      <xdr:spPr>
        <a:xfrm>
          <a:off x="0" y="19050"/>
          <a:ext cx="7696200" cy="1190625"/>
        </a:xfrm>
        <a:custGeom>
          <a:pathLst>
            <a:path h="127" w="808">
              <a:moveTo>
                <a:pt x="807" y="127"/>
              </a:moveTo>
              <a:lnTo>
                <a:pt x="0" y="127"/>
              </a:lnTo>
              <a:lnTo>
                <a:pt x="0" y="77"/>
              </a:lnTo>
              <a:lnTo>
                <a:pt x="182" y="78"/>
              </a:lnTo>
              <a:lnTo>
                <a:pt x="182" y="0"/>
              </a:lnTo>
              <a:lnTo>
                <a:pt x="268" y="2"/>
              </a:lnTo>
              <a:lnTo>
                <a:pt x="266" y="78"/>
              </a:lnTo>
              <a:lnTo>
                <a:pt x="408" y="78"/>
              </a:lnTo>
              <a:lnTo>
                <a:pt x="628" y="76"/>
              </a:lnTo>
              <a:lnTo>
                <a:pt x="628" y="103"/>
              </a:lnTo>
              <a:lnTo>
                <a:pt x="684" y="103"/>
              </a:lnTo>
              <a:lnTo>
                <a:pt x="689" y="79"/>
              </a:lnTo>
              <a:lnTo>
                <a:pt x="764" y="79"/>
              </a:lnTo>
              <a:lnTo>
                <a:pt x="763" y="51"/>
              </a:lnTo>
              <a:lnTo>
                <a:pt x="628" y="52"/>
              </a:lnTo>
              <a:lnTo>
                <a:pt x="628" y="76"/>
              </a:lnTo>
              <a:lnTo>
                <a:pt x="408" y="78"/>
              </a:lnTo>
              <a:lnTo>
                <a:pt x="409" y="28"/>
              </a:lnTo>
              <a:lnTo>
                <a:pt x="351" y="29"/>
              </a:lnTo>
              <a:lnTo>
                <a:pt x="350" y="52"/>
              </a:lnTo>
              <a:lnTo>
                <a:pt x="269" y="52"/>
              </a:lnTo>
              <a:lnTo>
                <a:pt x="269" y="1"/>
              </a:lnTo>
              <a:lnTo>
                <a:pt x="808" y="2"/>
              </a:lnTo>
              <a:lnTo>
                <a:pt x="807" y="127"/>
              </a:lnTo>
              <a:close/>
            </a:path>
          </a:pathLst>
        </a:cu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3</xdr:row>
      <xdr:rowOff>209550</xdr:rowOff>
    </xdr:from>
    <xdr:to>
      <xdr:col>12</xdr:col>
      <xdr:colOff>438150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124450" y="714375"/>
          <a:ext cx="6191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3</xdr:row>
      <xdr:rowOff>209550</xdr:rowOff>
    </xdr:from>
    <xdr:to>
      <xdr:col>10</xdr:col>
      <xdr:colOff>76200</xdr:colOff>
      <xdr:row>3</xdr:row>
      <xdr:rowOff>209550</xdr:rowOff>
    </xdr:to>
    <xdr:sp>
      <xdr:nvSpPr>
        <xdr:cNvPr id="2" name="Line 2"/>
        <xdr:cNvSpPr>
          <a:spLocks/>
        </xdr:cNvSpPr>
      </xdr:nvSpPr>
      <xdr:spPr>
        <a:xfrm>
          <a:off x="4181475" y="714375"/>
          <a:ext cx="63817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38100</xdr:rowOff>
    </xdr:from>
    <xdr:to>
      <xdr:col>12</xdr:col>
      <xdr:colOff>438150</xdr:colOff>
      <xdr:row>3</xdr:row>
      <xdr:rowOff>38100</xdr:rowOff>
    </xdr:to>
    <xdr:sp>
      <xdr:nvSpPr>
        <xdr:cNvPr id="3" name="Line 3"/>
        <xdr:cNvSpPr>
          <a:spLocks/>
        </xdr:cNvSpPr>
      </xdr:nvSpPr>
      <xdr:spPr>
        <a:xfrm>
          <a:off x="5124450" y="542925"/>
          <a:ext cx="619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152400</xdr:colOff>
      <xdr:row>3</xdr:row>
      <xdr:rowOff>38100</xdr:rowOff>
    </xdr:from>
    <xdr:to>
      <xdr:col>10</xdr:col>
      <xdr:colOff>95250</xdr:colOff>
      <xdr:row>3</xdr:row>
      <xdr:rowOff>38100</xdr:rowOff>
    </xdr:to>
    <xdr:sp>
      <xdr:nvSpPr>
        <xdr:cNvPr id="4" name="Line 4"/>
        <xdr:cNvSpPr>
          <a:spLocks/>
        </xdr:cNvSpPr>
      </xdr:nvSpPr>
      <xdr:spPr>
        <a:xfrm>
          <a:off x="4200525" y="542925"/>
          <a:ext cx="638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7</xdr:col>
      <xdr:colOff>19050</xdr:colOff>
      <xdr:row>3</xdr:row>
      <xdr:rowOff>85725</xdr:rowOff>
    </xdr:from>
    <xdr:to>
      <xdr:col>14</xdr:col>
      <xdr:colOff>0</xdr:colOff>
      <xdr:row>4</xdr:row>
      <xdr:rowOff>219075</xdr:rowOff>
    </xdr:to>
    <xdr:sp>
      <xdr:nvSpPr>
        <xdr:cNvPr id="5" name="Doekomgekpk"/>
        <xdr:cNvSpPr>
          <a:spLocks/>
        </xdr:cNvSpPr>
      </xdr:nvSpPr>
      <xdr:spPr>
        <a:xfrm>
          <a:off x="3886200" y="590550"/>
          <a:ext cx="2114550" cy="361950"/>
        </a:xfrm>
        <a:custGeom>
          <a:pathLst>
            <a:path h="38" w="222">
              <a:moveTo>
                <a:pt x="101" y="14"/>
              </a:moveTo>
              <a:lnTo>
                <a:pt x="124" y="14"/>
              </a:lnTo>
              <a:lnTo>
                <a:pt x="128" y="0"/>
              </a:lnTo>
              <a:lnTo>
                <a:pt x="222" y="0"/>
              </a:lnTo>
              <a:lnTo>
                <a:pt x="220" y="38"/>
              </a:lnTo>
              <a:lnTo>
                <a:pt x="0" y="38"/>
              </a:lnTo>
              <a:lnTo>
                <a:pt x="0" y="0"/>
              </a:lnTo>
              <a:lnTo>
                <a:pt x="95" y="1"/>
              </a:lnTo>
              <a:lnTo>
                <a:pt x="101" y="14"/>
              </a:lnTo>
              <a:close/>
            </a:path>
          </a:pathLst>
        </a:custGeom>
        <a:solidFill>
          <a:srgbClr val="C0C0C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8</xdr:col>
      <xdr:colOff>57150</xdr:colOff>
      <xdr:row>1</xdr:row>
      <xdr:rowOff>219075</xdr:rowOff>
    </xdr:from>
    <xdr:to>
      <xdr:col>8</xdr:col>
      <xdr:colOff>66675</xdr:colOff>
      <xdr:row>4</xdr:row>
      <xdr:rowOff>0</xdr:rowOff>
    </xdr:to>
    <xdr:sp textlink="DTax!$B$32">
      <xdr:nvSpPr>
        <xdr:cNvPr id="6" name="Etiketpijl"/>
        <xdr:cNvSpPr>
          <a:spLocks/>
        </xdr:cNvSpPr>
      </xdr:nvSpPr>
      <xdr:spPr>
        <a:xfrm>
          <a:off x="4105275" y="266700"/>
          <a:ext cx="9525" cy="466725"/>
        </a:xfrm>
        <a:prstGeom prst="rightArrow">
          <a:avLst>
            <a:gd name="adj1" fmla="val 21666"/>
            <a:gd name="adj2" fmla="val -25509"/>
          </a:avLst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5  +  5</a:t>
          </a:r>
        </a:p>
      </xdr:txBody>
    </xdr:sp>
    <xdr:clientData fLocksWithSheet="0"/>
  </xdr:twoCellAnchor>
  <xdr:twoCellAnchor>
    <xdr:from>
      <xdr:col>16</xdr:col>
      <xdr:colOff>0</xdr:colOff>
      <xdr:row>28</xdr:row>
      <xdr:rowOff>161925</xdr:rowOff>
    </xdr:from>
    <xdr:to>
      <xdr:col>18</xdr:col>
      <xdr:colOff>333375</xdr:colOff>
      <xdr:row>29</xdr:row>
      <xdr:rowOff>104775</xdr:rowOff>
    </xdr:to>
    <xdr:sp textlink="DTax!$F$4">
      <xdr:nvSpPr>
        <xdr:cNvPr id="7" name="TextBox 7"/>
        <xdr:cNvSpPr txBox="1">
          <a:spLocks noChangeArrowheads="1"/>
        </xdr:cNvSpPr>
      </xdr:nvSpPr>
      <xdr:spPr>
        <a:xfrm>
          <a:off x="7429500" y="6181725"/>
          <a:ext cx="1495425" cy="1714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/>
        <a:p>
          <a:pPr algn="r">
            <a:defRPr/>
          </a:pPr>
          <a:fld id="{42b728f5-6b55-419a-ab61-9d496acfed9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afstand / km</a:t>
          </a:fld>
        </a:p>
      </xdr:txBody>
    </xdr:sp>
    <xdr:clientData/>
  </xdr:twoCellAnchor>
  <xdr:twoCellAnchor editAs="absolute">
    <xdr:from>
      <xdr:col>4</xdr:col>
      <xdr:colOff>19050</xdr:colOff>
      <xdr:row>7</xdr:row>
      <xdr:rowOff>9525</xdr:rowOff>
    </xdr:from>
    <xdr:to>
      <xdr:col>18</xdr:col>
      <xdr:colOff>476250</xdr:colOff>
      <xdr:row>28</xdr:row>
      <xdr:rowOff>200025</xdr:rowOff>
    </xdr:to>
    <xdr:graphicFrame>
      <xdr:nvGraphicFramePr>
        <xdr:cNvPr id="8" name="Chart 8"/>
        <xdr:cNvGraphicFramePr/>
      </xdr:nvGraphicFramePr>
      <xdr:xfrm>
        <a:off x="1743075" y="1228725"/>
        <a:ext cx="73247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3</xdr:col>
      <xdr:colOff>552450</xdr:colOff>
      <xdr:row>8</xdr:row>
      <xdr:rowOff>0</xdr:rowOff>
    </xdr:from>
    <xdr:ext cx="190500" cy="1352550"/>
    <xdr:sp textlink="DTax!$O$4">
      <xdr:nvSpPr>
        <xdr:cNvPr id="9" name="TextBox 17"/>
        <xdr:cNvSpPr txBox="1">
          <a:spLocks noChangeArrowheads="1"/>
        </xdr:cNvSpPr>
      </xdr:nvSpPr>
      <xdr:spPr>
        <a:xfrm>
          <a:off x="1628775" y="1447800"/>
          <a:ext cx="19050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fld id="{b62a503e-37d4-4aba-a9ea-4c315a8ad32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bedrag / €</a:t>
          </a:fld>
        </a:p>
      </xdr:txBody>
    </xdr:sp>
    <xdr:clientData/>
  </xdr:oneCellAnchor>
  <xdr:twoCellAnchor>
    <xdr:from>
      <xdr:col>15</xdr:col>
      <xdr:colOff>352425</xdr:colOff>
      <xdr:row>8</xdr:row>
      <xdr:rowOff>57150</xdr:rowOff>
    </xdr:from>
    <xdr:to>
      <xdr:col>18</xdr:col>
      <xdr:colOff>304800</xdr:colOff>
      <xdr:row>9</xdr:row>
      <xdr:rowOff>142875</xdr:rowOff>
    </xdr:to>
    <xdr:sp textlink="DTax!$B$2">
      <xdr:nvSpPr>
        <xdr:cNvPr id="10" name="Rectangle 18"/>
        <xdr:cNvSpPr>
          <a:spLocks/>
        </xdr:cNvSpPr>
      </xdr:nvSpPr>
      <xdr:spPr>
        <a:xfrm>
          <a:off x="6867525" y="1504950"/>
          <a:ext cx="2028825" cy="314325"/>
        </a:xfrm>
        <a:prstGeom prst="roundRect">
          <a:avLst/>
        </a:prstGeom>
        <a:solidFill>
          <a:srgbClr val="000000"/>
        </a:solidFill>
        <a:ln w="635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Taxibedrijf DTAX</a:t>
          </a:r>
        </a:p>
      </xdr:txBody>
    </xdr:sp>
    <xdr:clientData/>
  </xdr:twoCellAnchor>
  <xdr:twoCellAnchor>
    <xdr:from>
      <xdr:col>2</xdr:col>
      <xdr:colOff>485775</xdr:colOff>
      <xdr:row>8</xdr:row>
      <xdr:rowOff>85725</xdr:rowOff>
    </xdr:from>
    <xdr:to>
      <xdr:col>3</xdr:col>
      <xdr:colOff>66675</xdr:colOff>
      <xdr:row>9</xdr:row>
      <xdr:rowOff>114300</xdr:rowOff>
    </xdr:to>
    <xdr:sp>
      <xdr:nvSpPr>
        <xdr:cNvPr id="11" name="Arc 20"/>
        <xdr:cNvSpPr>
          <a:spLocks/>
        </xdr:cNvSpPr>
      </xdr:nvSpPr>
      <xdr:spPr>
        <a:xfrm rot="5400000">
          <a:off x="1047750" y="1533525"/>
          <a:ext cx="95250" cy="257175"/>
        </a:xfrm>
        <a:prstGeom prst="arc">
          <a:avLst>
            <a:gd name="adj1" fmla="val 52715374"/>
            <a:gd name="adj2" fmla="val 5000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9</xdr:row>
      <xdr:rowOff>123825</xdr:rowOff>
    </xdr:from>
    <xdr:to>
      <xdr:col>3</xdr:col>
      <xdr:colOff>66675</xdr:colOff>
      <xdr:row>10</xdr:row>
      <xdr:rowOff>152400</xdr:rowOff>
    </xdr:to>
    <xdr:sp>
      <xdr:nvSpPr>
        <xdr:cNvPr id="12" name="Arc 21"/>
        <xdr:cNvSpPr>
          <a:spLocks/>
        </xdr:cNvSpPr>
      </xdr:nvSpPr>
      <xdr:spPr>
        <a:xfrm rot="5400000">
          <a:off x="1047750" y="1800225"/>
          <a:ext cx="95250" cy="257175"/>
        </a:xfrm>
        <a:prstGeom prst="arc">
          <a:avLst>
            <a:gd name="adj1" fmla="val 52715374"/>
            <a:gd name="adj2" fmla="val 5000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10</xdr:row>
      <xdr:rowOff>152400</xdr:rowOff>
    </xdr:from>
    <xdr:to>
      <xdr:col>3</xdr:col>
      <xdr:colOff>76200</xdr:colOff>
      <xdr:row>11</xdr:row>
      <xdr:rowOff>180975</xdr:rowOff>
    </xdr:to>
    <xdr:sp>
      <xdr:nvSpPr>
        <xdr:cNvPr id="13" name="Arc 22"/>
        <xdr:cNvSpPr>
          <a:spLocks/>
        </xdr:cNvSpPr>
      </xdr:nvSpPr>
      <xdr:spPr>
        <a:xfrm rot="5400000">
          <a:off x="1057275" y="2057400"/>
          <a:ext cx="95250" cy="257175"/>
        </a:xfrm>
        <a:prstGeom prst="arc">
          <a:avLst>
            <a:gd name="adj1" fmla="val 52715374"/>
            <a:gd name="adj2" fmla="val 5000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29</xdr:row>
      <xdr:rowOff>19050</xdr:rowOff>
    </xdr:from>
    <xdr:to>
      <xdr:col>2</xdr:col>
      <xdr:colOff>247650</xdr:colOff>
      <xdr:row>30</xdr:row>
      <xdr:rowOff>104775</xdr:rowOff>
    </xdr:to>
    <xdr:sp>
      <xdr:nvSpPr>
        <xdr:cNvPr id="14" name="Arc 26"/>
        <xdr:cNvSpPr>
          <a:spLocks/>
        </xdr:cNvSpPr>
      </xdr:nvSpPr>
      <xdr:spPr>
        <a:xfrm flipV="1">
          <a:off x="295275" y="6267450"/>
          <a:ext cx="514350" cy="200025"/>
        </a:xfrm>
        <a:prstGeom prst="arc">
          <a:avLst>
            <a:gd name="adj1" fmla="val 52715374"/>
            <a:gd name="adj2" fmla="val 4394375"/>
            <a:gd name="adj3" fmla="val 50000"/>
          </a:avLst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7</xdr:row>
      <xdr:rowOff>19050</xdr:rowOff>
    </xdr:from>
    <xdr:to>
      <xdr:col>18</xdr:col>
      <xdr:colOff>504825</xdr:colOff>
      <xdr:row>31</xdr:row>
      <xdr:rowOff>219075</xdr:rowOff>
    </xdr:to>
    <xdr:sp>
      <xdr:nvSpPr>
        <xdr:cNvPr id="15" name="Polygon 27"/>
        <xdr:cNvSpPr>
          <a:spLocks/>
        </xdr:cNvSpPr>
      </xdr:nvSpPr>
      <xdr:spPr>
        <a:xfrm>
          <a:off x="0" y="1238250"/>
          <a:ext cx="9096375" cy="5457825"/>
        </a:xfrm>
        <a:custGeom>
          <a:pathLst>
            <a:path h="571" w="955">
              <a:moveTo>
                <a:pt x="955" y="1"/>
              </a:moveTo>
              <a:lnTo>
                <a:pt x="0" y="0"/>
              </a:lnTo>
              <a:lnTo>
                <a:pt x="2" y="43"/>
              </a:lnTo>
              <a:lnTo>
                <a:pt x="61" y="45"/>
              </a:lnTo>
              <a:lnTo>
                <a:pt x="61" y="71"/>
              </a:lnTo>
              <a:lnTo>
                <a:pt x="3" y="70"/>
              </a:lnTo>
              <a:lnTo>
                <a:pt x="2" y="571"/>
              </a:lnTo>
              <a:lnTo>
                <a:pt x="953" y="570"/>
              </a:lnTo>
              <a:lnTo>
                <a:pt x="955" y="1"/>
              </a:lnTo>
              <a:close/>
            </a:path>
          </a:pathLst>
        </a:custGeom>
        <a:solidFill>
          <a:srgbClr val="FFFFFF">
            <a:alpha val="0"/>
          </a:srgbClr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4</xdr:col>
      <xdr:colOff>581025</xdr:colOff>
      <xdr:row>1</xdr:row>
      <xdr:rowOff>219075</xdr:rowOff>
    </xdr:from>
    <xdr:to>
      <xdr:col>18</xdr:col>
      <xdr:colOff>447675</xdr:colOff>
      <xdr:row>6</xdr:row>
      <xdr:rowOff>9525</xdr:rowOff>
    </xdr:to>
    <xdr:sp>
      <xdr:nvSpPr>
        <xdr:cNvPr id="16" name="Doekpk"/>
        <xdr:cNvSpPr>
          <a:spLocks/>
        </xdr:cNvSpPr>
      </xdr:nvSpPr>
      <xdr:spPr>
        <a:xfrm>
          <a:off x="2305050" y="266700"/>
          <a:ext cx="6734175" cy="933450"/>
        </a:xfrm>
        <a:custGeom>
          <a:pathLst>
            <a:path h="98" w="709">
              <a:moveTo>
                <a:pt x="0" y="0"/>
              </a:moveTo>
              <a:lnTo>
                <a:pt x="616" y="0"/>
              </a:lnTo>
              <a:lnTo>
                <a:pt x="616" y="22"/>
              </a:lnTo>
              <a:lnTo>
                <a:pt x="542" y="25"/>
              </a:lnTo>
              <a:lnTo>
                <a:pt x="541" y="56"/>
              </a:lnTo>
              <a:lnTo>
                <a:pt x="708" y="55"/>
              </a:lnTo>
              <a:lnTo>
                <a:pt x="709" y="98"/>
              </a:lnTo>
              <a:lnTo>
                <a:pt x="1" y="98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0</xdr:col>
      <xdr:colOff>0</xdr:colOff>
      <xdr:row>0</xdr:row>
      <xdr:rowOff>19050</xdr:rowOff>
    </xdr:from>
    <xdr:to>
      <xdr:col>16</xdr:col>
      <xdr:colOff>266700</xdr:colOff>
      <xdr:row>6</xdr:row>
      <xdr:rowOff>19050</xdr:rowOff>
    </xdr:to>
    <xdr:sp>
      <xdr:nvSpPr>
        <xdr:cNvPr id="17" name="Polygon 32"/>
        <xdr:cNvSpPr>
          <a:spLocks/>
        </xdr:cNvSpPr>
      </xdr:nvSpPr>
      <xdr:spPr>
        <a:xfrm>
          <a:off x="0" y="19050"/>
          <a:ext cx="7696200" cy="1190625"/>
        </a:xfrm>
        <a:custGeom>
          <a:pathLst>
            <a:path h="127" w="808">
              <a:moveTo>
                <a:pt x="807" y="127"/>
              </a:moveTo>
              <a:lnTo>
                <a:pt x="0" y="127"/>
              </a:lnTo>
              <a:lnTo>
                <a:pt x="0" y="77"/>
              </a:lnTo>
              <a:lnTo>
                <a:pt x="182" y="78"/>
              </a:lnTo>
              <a:lnTo>
                <a:pt x="182" y="0"/>
              </a:lnTo>
              <a:lnTo>
                <a:pt x="268" y="2"/>
              </a:lnTo>
              <a:lnTo>
                <a:pt x="266" y="78"/>
              </a:lnTo>
              <a:lnTo>
                <a:pt x="408" y="78"/>
              </a:lnTo>
              <a:lnTo>
                <a:pt x="628" y="76"/>
              </a:lnTo>
              <a:lnTo>
                <a:pt x="628" y="103"/>
              </a:lnTo>
              <a:lnTo>
                <a:pt x="684" y="103"/>
              </a:lnTo>
              <a:lnTo>
                <a:pt x="689" y="79"/>
              </a:lnTo>
              <a:lnTo>
                <a:pt x="764" y="79"/>
              </a:lnTo>
              <a:lnTo>
                <a:pt x="763" y="51"/>
              </a:lnTo>
              <a:lnTo>
                <a:pt x="628" y="52"/>
              </a:lnTo>
              <a:lnTo>
                <a:pt x="628" y="76"/>
              </a:lnTo>
              <a:lnTo>
                <a:pt x="408" y="78"/>
              </a:lnTo>
              <a:lnTo>
                <a:pt x="409" y="28"/>
              </a:lnTo>
              <a:lnTo>
                <a:pt x="351" y="29"/>
              </a:lnTo>
              <a:lnTo>
                <a:pt x="350" y="52"/>
              </a:lnTo>
              <a:lnTo>
                <a:pt x="269" y="52"/>
              </a:lnTo>
              <a:lnTo>
                <a:pt x="269" y="1"/>
              </a:lnTo>
              <a:lnTo>
                <a:pt x="808" y="2"/>
              </a:lnTo>
              <a:lnTo>
                <a:pt x="807" y="127"/>
              </a:lnTo>
              <a:close/>
            </a:path>
          </a:pathLst>
        </a:custGeom>
        <a:solidFill>
          <a:srgbClr val="FFFFFF">
            <a:alpha val="0"/>
          </a:srgbClr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13</xdr:col>
      <xdr:colOff>171450</xdr:colOff>
      <xdr:row>4</xdr:row>
      <xdr:rowOff>0</xdr:rowOff>
    </xdr:from>
    <xdr:to>
      <xdr:col>15</xdr:col>
      <xdr:colOff>47625</xdr:colOff>
      <xdr:row>5</xdr:row>
      <xdr:rowOff>19050</xdr:rowOff>
    </xdr:to>
    <xdr:sp>
      <xdr:nvSpPr>
        <xdr:cNvPr id="18" name="Invoerterugberekening"/>
        <xdr:cNvSpPr>
          <a:spLocks/>
        </xdr:cNvSpPr>
      </xdr:nvSpPr>
      <xdr:spPr>
        <a:xfrm>
          <a:off x="5991225" y="733425"/>
          <a:ext cx="571500" cy="24765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6</xdr:row>
      <xdr:rowOff>28575</xdr:rowOff>
    </xdr:from>
    <xdr:to>
      <xdr:col>16</xdr:col>
      <xdr:colOff>495300</xdr:colOff>
      <xdr:row>28</xdr:row>
      <xdr:rowOff>104775</xdr:rowOff>
    </xdr:to>
    <xdr:graphicFrame>
      <xdr:nvGraphicFramePr>
        <xdr:cNvPr id="1" name="Chart 56"/>
        <xdr:cNvGraphicFramePr/>
      </xdr:nvGraphicFramePr>
      <xdr:xfrm>
        <a:off x="3076575" y="1219200"/>
        <a:ext cx="60483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276225</xdr:colOff>
      <xdr:row>6</xdr:row>
      <xdr:rowOff>104775</xdr:rowOff>
    </xdr:from>
    <xdr:ext cx="190500" cy="1352550"/>
    <xdr:sp textlink="G5">
      <xdr:nvSpPr>
        <xdr:cNvPr id="2" name="TextBox 17"/>
        <xdr:cNvSpPr txBox="1">
          <a:spLocks noChangeArrowheads="1"/>
        </xdr:cNvSpPr>
      </xdr:nvSpPr>
      <xdr:spPr>
        <a:xfrm>
          <a:off x="2895600" y="1295400"/>
          <a:ext cx="19050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fld id="{74147c5c-f742-443b-9f0f-39037fc0105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kosten per km</a:t>
          </a:fld>
        </a:p>
      </xdr:txBody>
    </xdr:sp>
    <xdr:clientData/>
  </xdr:oneCellAnchor>
  <xdr:oneCellAnchor>
    <xdr:from>
      <xdr:col>13</xdr:col>
      <xdr:colOff>447675</xdr:colOff>
      <xdr:row>7</xdr:row>
      <xdr:rowOff>0</xdr:rowOff>
    </xdr:from>
    <xdr:ext cx="990600" cy="276225"/>
    <xdr:sp textlink="vergelijken!$C$2">
      <xdr:nvSpPr>
        <xdr:cNvPr id="3" name="Rectangle 18"/>
        <xdr:cNvSpPr>
          <a:spLocks/>
        </xdr:cNvSpPr>
      </xdr:nvSpPr>
      <xdr:spPr>
        <a:xfrm>
          <a:off x="7534275" y="1419225"/>
          <a:ext cx="990600" cy="276225"/>
        </a:xfrm>
        <a:prstGeom prst="round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Taxibedrijven</a:t>
          </a:r>
        </a:p>
      </xdr:txBody>
    </xdr:sp>
    <xdr:clientData/>
  </xdr:oneCellAnchor>
  <xdr:twoCellAnchor>
    <xdr:from>
      <xdr:col>14</xdr:col>
      <xdr:colOff>476250</xdr:colOff>
      <xdr:row>27</xdr:row>
      <xdr:rowOff>152400</xdr:rowOff>
    </xdr:from>
    <xdr:to>
      <xdr:col>16</xdr:col>
      <xdr:colOff>180975</xdr:colOff>
      <xdr:row>29</xdr:row>
      <xdr:rowOff>19050</xdr:rowOff>
    </xdr:to>
    <xdr:sp textlink="vergelijken!$B$7">
      <xdr:nvSpPr>
        <xdr:cNvPr id="4" name="TextBox 7"/>
        <xdr:cNvSpPr txBox="1">
          <a:spLocks noChangeArrowheads="1"/>
        </xdr:cNvSpPr>
      </xdr:nvSpPr>
      <xdr:spPr>
        <a:xfrm>
          <a:off x="8077200" y="6143625"/>
          <a:ext cx="733425" cy="2095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anchor="ctr"/>
        <a:p>
          <a:pPr algn="r">
            <a:defRPr/>
          </a:pPr>
          <a:fld id="{94f2edd6-2c31-4c7d-b969-a8192c66575e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fld>
        </a:p>
      </xdr:txBody>
    </xdr:sp>
    <xdr:clientData/>
  </xdr:twoCellAnchor>
  <xdr:twoCellAnchor editAs="absolute">
    <xdr:from>
      <xdr:col>7</xdr:col>
      <xdr:colOff>247650</xdr:colOff>
      <xdr:row>1</xdr:row>
      <xdr:rowOff>76200</xdr:rowOff>
    </xdr:from>
    <xdr:to>
      <xdr:col>7</xdr:col>
      <xdr:colOff>619125</xdr:colOff>
      <xdr:row>1</xdr:row>
      <xdr:rowOff>152400</xdr:rowOff>
    </xdr:to>
    <xdr:sp>
      <xdr:nvSpPr>
        <xdr:cNvPr id="5" name="ovaalroodkl"/>
        <xdr:cNvSpPr>
          <a:spLocks/>
        </xdr:cNvSpPr>
      </xdr:nvSpPr>
      <xdr:spPr>
        <a:xfrm>
          <a:off x="3381375" y="123825"/>
          <a:ext cx="371475" cy="76200"/>
        </a:xfrm>
        <a:prstGeom prst="ellipse">
          <a:avLst/>
        </a:prstGeom>
        <a:noFill/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6</xdr:col>
      <xdr:colOff>95250</xdr:colOff>
      <xdr:row>1</xdr:row>
      <xdr:rowOff>19050</xdr:rowOff>
    </xdr:from>
    <xdr:to>
      <xdr:col>7</xdr:col>
      <xdr:colOff>800100</xdr:colOff>
      <xdr:row>1</xdr:row>
      <xdr:rowOff>219075</xdr:rowOff>
    </xdr:to>
    <xdr:sp>
      <xdr:nvSpPr>
        <xdr:cNvPr id="6" name="ovaalroodgr"/>
        <xdr:cNvSpPr>
          <a:spLocks/>
        </xdr:cNvSpPr>
      </xdr:nvSpPr>
      <xdr:spPr>
        <a:xfrm>
          <a:off x="2714625" y="66675"/>
          <a:ext cx="1219200" cy="200025"/>
        </a:xfrm>
        <a:prstGeom prst="ellipse">
          <a:avLst/>
        </a:prstGeom>
        <a:noFill/>
        <a:ln w="381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6</xdr:col>
      <xdr:colOff>66675</xdr:colOff>
      <xdr:row>2</xdr:row>
      <xdr:rowOff>47625</xdr:rowOff>
    </xdr:from>
    <xdr:to>
      <xdr:col>6</xdr:col>
      <xdr:colOff>219075</xdr:colOff>
      <xdr:row>2</xdr:row>
      <xdr:rowOff>200025</xdr:rowOff>
    </xdr:to>
    <xdr:sp>
      <xdr:nvSpPr>
        <xdr:cNvPr id="7" name="stipgeel"/>
        <xdr:cNvSpPr>
          <a:spLocks/>
        </xdr:cNvSpPr>
      </xdr:nvSpPr>
      <xdr:spPr>
        <a:xfrm>
          <a:off x="2686050" y="323850"/>
          <a:ext cx="152400" cy="152400"/>
        </a:xfrm>
        <a:prstGeom prst="ellips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6</xdr:col>
      <xdr:colOff>342900</xdr:colOff>
      <xdr:row>2</xdr:row>
      <xdr:rowOff>38100</xdr:rowOff>
    </xdr:from>
    <xdr:to>
      <xdr:col>6</xdr:col>
      <xdr:colOff>495300</xdr:colOff>
      <xdr:row>2</xdr:row>
      <xdr:rowOff>190500</xdr:rowOff>
    </xdr:to>
    <xdr:sp>
      <xdr:nvSpPr>
        <xdr:cNvPr id="8" name="stipgroen"/>
        <xdr:cNvSpPr>
          <a:spLocks/>
        </xdr:cNvSpPr>
      </xdr:nvSpPr>
      <xdr:spPr>
        <a:xfrm>
          <a:off x="2962275" y="314325"/>
          <a:ext cx="152400" cy="152400"/>
        </a:xfrm>
        <a:prstGeom prst="ellips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7</xdr:col>
      <xdr:colOff>85725</xdr:colOff>
      <xdr:row>2</xdr:row>
      <xdr:rowOff>38100</xdr:rowOff>
    </xdr:from>
    <xdr:to>
      <xdr:col>7</xdr:col>
      <xdr:colOff>238125</xdr:colOff>
      <xdr:row>2</xdr:row>
      <xdr:rowOff>190500</xdr:rowOff>
    </xdr:to>
    <xdr:sp>
      <xdr:nvSpPr>
        <xdr:cNvPr id="9" name="stiprood"/>
        <xdr:cNvSpPr>
          <a:spLocks/>
        </xdr:cNvSpPr>
      </xdr:nvSpPr>
      <xdr:spPr>
        <a:xfrm>
          <a:off x="3219450" y="314325"/>
          <a:ext cx="152400" cy="152400"/>
        </a:xfrm>
        <a:prstGeom prst="ellips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7</xdr:col>
      <xdr:colOff>352425</xdr:colOff>
      <xdr:row>2</xdr:row>
      <xdr:rowOff>38100</xdr:rowOff>
    </xdr:from>
    <xdr:to>
      <xdr:col>7</xdr:col>
      <xdr:colOff>504825</xdr:colOff>
      <xdr:row>2</xdr:row>
      <xdr:rowOff>190500</xdr:rowOff>
    </xdr:to>
    <xdr:sp>
      <xdr:nvSpPr>
        <xdr:cNvPr id="10" name="stipzwart"/>
        <xdr:cNvSpPr>
          <a:spLocks/>
        </xdr:cNvSpPr>
      </xdr:nvSpPr>
      <xdr:spPr>
        <a:xfrm>
          <a:off x="3486150" y="314325"/>
          <a:ext cx="152400" cy="152400"/>
        </a:xfrm>
        <a:prstGeom prst="ellips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7</xdr:col>
      <xdr:colOff>590550</xdr:colOff>
      <xdr:row>2</xdr:row>
      <xdr:rowOff>38100</xdr:rowOff>
    </xdr:from>
    <xdr:to>
      <xdr:col>7</xdr:col>
      <xdr:colOff>742950</xdr:colOff>
      <xdr:row>2</xdr:row>
      <xdr:rowOff>190500</xdr:rowOff>
    </xdr:to>
    <xdr:sp>
      <xdr:nvSpPr>
        <xdr:cNvPr id="11" name="cirkelrood"/>
        <xdr:cNvSpPr>
          <a:spLocks/>
        </xdr:cNvSpPr>
      </xdr:nvSpPr>
      <xdr:spPr>
        <a:xfrm>
          <a:off x="3724275" y="314325"/>
          <a:ext cx="152400" cy="152400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7</xdr:col>
      <xdr:colOff>866775</xdr:colOff>
      <xdr:row>1</xdr:row>
      <xdr:rowOff>57150</xdr:rowOff>
    </xdr:from>
    <xdr:to>
      <xdr:col>8</xdr:col>
      <xdr:colOff>66675</xdr:colOff>
      <xdr:row>2</xdr:row>
      <xdr:rowOff>123825</xdr:rowOff>
    </xdr:to>
    <xdr:sp>
      <xdr:nvSpPr>
        <xdr:cNvPr id="12" name="lijnblauw"/>
        <xdr:cNvSpPr>
          <a:spLocks/>
        </xdr:cNvSpPr>
      </xdr:nvSpPr>
      <xdr:spPr>
        <a:xfrm flipH="1">
          <a:off x="4000500" y="104775"/>
          <a:ext cx="114300" cy="295275"/>
        </a:xfrm>
        <a:prstGeom prst="line">
          <a:avLst/>
        </a:prstGeom>
        <a:noFill/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8</xdr:col>
      <xdr:colOff>114300</xdr:colOff>
      <xdr:row>1</xdr:row>
      <xdr:rowOff>0</xdr:rowOff>
    </xdr:from>
    <xdr:to>
      <xdr:col>8</xdr:col>
      <xdr:colOff>314325</xdr:colOff>
      <xdr:row>3</xdr:row>
      <xdr:rowOff>0</xdr:rowOff>
    </xdr:to>
    <xdr:sp>
      <xdr:nvSpPr>
        <xdr:cNvPr id="13" name="pijlrood"/>
        <xdr:cNvSpPr>
          <a:spLocks/>
        </xdr:cNvSpPr>
      </xdr:nvSpPr>
      <xdr:spPr>
        <a:xfrm rot="5400000">
          <a:off x="4162425" y="47625"/>
          <a:ext cx="200025" cy="457200"/>
        </a:xfrm>
        <a:prstGeom prst="rightArrow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tabColor indexed="13"/>
  </sheetPr>
  <dimension ref="A1:AC42"/>
  <sheetViews>
    <sheetView showGridLines="0" showRowColHeaders="0" tabSelected="1" showOutlineSymbols="0" workbookViewId="0" topLeftCell="A1">
      <pane xSplit="22" ySplit="7" topLeftCell="AF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D3" sqref="D3"/>
    </sheetView>
  </sheetViews>
  <sheetFormatPr defaultColWidth="9.140625" defaultRowHeight="18" customHeight="1"/>
  <cols>
    <col min="1" max="1" width="0.71875" style="18" customWidth="1"/>
    <col min="2" max="3" width="7.7109375" style="37" customWidth="1"/>
    <col min="4" max="4" width="9.7109375" style="18" customWidth="1"/>
    <col min="5" max="5" width="10.7109375" style="18" customWidth="1"/>
    <col min="6" max="6" width="13.7109375" style="18" customWidth="1"/>
    <col min="7" max="7" width="7.7109375" style="18" customWidth="1"/>
    <col min="8" max="8" width="2.7109375" style="18" customWidth="1"/>
    <col min="9" max="9" width="2.7109375" style="38" customWidth="1"/>
    <col min="10" max="10" width="7.7109375" style="38" customWidth="1"/>
    <col min="11" max="11" width="5.7109375" style="38" customWidth="1"/>
    <col min="12" max="12" width="2.7109375" style="38" customWidth="1"/>
    <col min="13" max="13" width="7.7109375" style="18" customWidth="1"/>
    <col min="14" max="14" width="2.7109375" style="18" customWidth="1"/>
    <col min="15" max="15" width="7.7109375" style="18" customWidth="1"/>
    <col min="16" max="16" width="13.7109375" style="18" customWidth="1"/>
    <col min="17" max="17" width="9.7109375" style="18" customWidth="1"/>
    <col min="18" max="19" width="7.7109375" style="18" customWidth="1"/>
    <col min="20" max="20" width="0.71875" style="18" customWidth="1"/>
    <col min="21" max="23" width="7.7109375" style="18" customWidth="1"/>
    <col min="24" max="24" width="7.7109375" style="16" hidden="1" customWidth="1"/>
    <col min="25" max="25" width="7.7109375" style="17" hidden="1" customWidth="1"/>
    <col min="26" max="16384" width="7.7109375" style="18" customWidth="1"/>
  </cols>
  <sheetData>
    <row r="1" spans="1:29" ht="3.75" customHeight="1">
      <c r="A1" s="13"/>
      <c r="B1" s="14"/>
      <c r="C1" s="14"/>
      <c r="D1" s="13"/>
      <c r="E1" s="13"/>
      <c r="F1" s="13"/>
      <c r="G1" s="13"/>
      <c r="H1" s="13"/>
      <c r="I1" s="15"/>
      <c r="J1" s="15"/>
      <c r="K1" s="15"/>
      <c r="L1" s="15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Z1" s="13"/>
      <c r="AA1" s="13"/>
      <c r="AB1" s="13"/>
      <c r="AC1" s="13"/>
    </row>
    <row r="2" spans="1:29" ht="18" customHeight="1">
      <c r="A2" s="13"/>
      <c r="B2" s="197" t="s">
        <v>8</v>
      </c>
      <c r="C2" s="198"/>
      <c r="D2" s="198"/>
      <c r="E2" s="19"/>
      <c r="F2" s="13"/>
      <c r="G2" s="187" t="str">
        <f>CONCATENATE(B8," ",I3," ",J3,"  ",L3,"  ",M3,"   =   ",C8)</f>
        <v>a x 1,5   +   6   =   b</v>
      </c>
      <c r="H2" s="187"/>
      <c r="I2" s="188"/>
      <c r="J2" s="188"/>
      <c r="K2" s="189"/>
      <c r="L2" s="189"/>
      <c r="M2" s="189"/>
      <c r="N2" s="189"/>
      <c r="O2" s="189"/>
      <c r="P2" s="13"/>
      <c r="Q2" s="13"/>
      <c r="R2" s="13"/>
      <c r="S2" s="13"/>
      <c r="T2" s="15"/>
      <c r="U2" s="13"/>
      <c r="V2" s="13"/>
      <c r="W2" s="13"/>
      <c r="X2" s="20" t="b">
        <v>1</v>
      </c>
      <c r="Z2" s="13"/>
      <c r="AA2" s="13"/>
      <c r="AB2" s="13"/>
      <c r="AC2" s="13"/>
    </row>
    <row r="3" spans="1:29" s="28" customFormat="1" ht="18" customHeight="1">
      <c r="A3" s="21"/>
      <c r="B3" s="194" t="s">
        <v>3</v>
      </c>
      <c r="C3" s="195"/>
      <c r="D3" s="5">
        <v>6</v>
      </c>
      <c r="E3" s="2"/>
      <c r="F3" s="22" t="str">
        <f>"IN ("&amp;B8&amp;")"</f>
        <v>IN (a)</v>
      </c>
      <c r="G3" s="23"/>
      <c r="H3" s="24"/>
      <c r="I3" s="184" t="s">
        <v>2</v>
      </c>
      <c r="J3" s="185">
        <f>IF(D4="","",D4)</f>
        <v>1.5</v>
      </c>
      <c r="K3" s="13"/>
      <c r="L3" s="184" t="s">
        <v>0</v>
      </c>
      <c r="M3" s="185">
        <f>IF(D3="","",D3)</f>
        <v>6</v>
      </c>
      <c r="N3" s="11">
        <f>IF(G3="","","=")</f>
      </c>
      <c r="O3" s="6">
        <f>IF(G3="","",G3*D4+D3)</f>
      </c>
      <c r="P3" s="22" t="str">
        <f>"UIT ("&amp;C8&amp;")"</f>
        <v>UIT (b)</v>
      </c>
      <c r="Q3" s="21"/>
      <c r="R3" s="25"/>
      <c r="S3" s="21"/>
      <c r="T3" s="1"/>
      <c r="U3" s="21"/>
      <c r="V3" s="21"/>
      <c r="W3" s="21"/>
      <c r="X3" s="26" t="b">
        <v>0</v>
      </c>
      <c r="Y3" s="27"/>
      <c r="Z3" s="21"/>
      <c r="AA3" s="21"/>
      <c r="AB3" s="21"/>
      <c r="AC3" s="21"/>
    </row>
    <row r="4" spans="1:29" ht="18" customHeight="1">
      <c r="A4" s="13"/>
      <c r="B4" s="196" t="s">
        <v>4</v>
      </c>
      <c r="C4" s="195"/>
      <c r="D4" s="5">
        <v>1.5</v>
      </c>
      <c r="E4" s="3"/>
      <c r="F4" s="196" t="s">
        <v>6</v>
      </c>
      <c r="G4" s="199"/>
      <c r="H4" s="12"/>
      <c r="I4" s="25"/>
      <c r="J4" s="25"/>
      <c r="K4" s="186" t="s">
        <v>1</v>
      </c>
      <c r="L4" s="25"/>
      <c r="M4" s="25"/>
      <c r="N4" s="25"/>
      <c r="O4" s="200" t="s">
        <v>7</v>
      </c>
      <c r="P4" s="201"/>
      <c r="Q4" s="13"/>
      <c r="R4" s="29"/>
      <c r="S4" s="13"/>
      <c r="T4" s="13"/>
      <c r="U4" s="13"/>
      <c r="V4" s="13"/>
      <c r="W4" s="13"/>
      <c r="X4" s="20" t="b">
        <v>0</v>
      </c>
      <c r="Z4" s="13"/>
      <c r="AA4" s="13"/>
      <c r="AB4" s="13"/>
      <c r="AC4" s="13"/>
    </row>
    <row r="5" spans="1:29" ht="18" customHeight="1">
      <c r="A5" s="13"/>
      <c r="B5" s="30"/>
      <c r="C5" s="14"/>
      <c r="D5" s="13"/>
      <c r="E5" s="13"/>
      <c r="F5" s="3"/>
      <c r="G5" s="39">
        <f>IF(O5="","",(O5+-D3)/D4)</f>
      </c>
      <c r="H5" s="11">
        <f>IF(O5="","","=")</f>
      </c>
      <c r="I5" s="31" t="str">
        <f>IF(OR(I3="x",I3="*"),"÷",IF(I3="+","-",IF(OR(I3="/",I3="÷"),"*",IF(I3="-","+",""))))</f>
        <v>÷</v>
      </c>
      <c r="J5" s="32">
        <f>J3</f>
        <v>1.5</v>
      </c>
      <c r="K5" s="15"/>
      <c r="L5" s="33" t="s">
        <v>5</v>
      </c>
      <c r="M5" s="4">
        <f>M3</f>
        <v>6</v>
      </c>
      <c r="N5" s="10"/>
      <c r="O5" s="8"/>
      <c r="P5" s="13"/>
      <c r="Q5" s="34"/>
      <c r="R5" s="29"/>
      <c r="S5" s="7"/>
      <c r="T5" s="13"/>
      <c r="U5" s="13"/>
      <c r="V5" s="13"/>
      <c r="W5" s="13"/>
      <c r="X5" s="20" t="b">
        <v>0</v>
      </c>
      <c r="Z5" s="13"/>
      <c r="AA5" s="13"/>
      <c r="AB5" s="13"/>
      <c r="AC5" s="13"/>
    </row>
    <row r="6" spans="1:29" ht="18" customHeight="1">
      <c r="A6" s="13"/>
      <c r="B6" s="14"/>
      <c r="C6" s="14"/>
      <c r="D6" s="13"/>
      <c r="E6" s="13"/>
      <c r="F6" s="13"/>
      <c r="G6" s="190" t="str">
        <f>IF(O5="",CONCATENATE("(",C8," ",L5," ",M5,")  ",I5,"  ",J5,"   =   ",B8),CONCATENATE("(",O5," ",L5," ",M5,")  ",I5,"  ",J5,"   =   ",G5))</f>
        <v>(b - 6)  ÷  1,5   =   a</v>
      </c>
      <c r="H6" s="190"/>
      <c r="I6" s="190"/>
      <c r="J6" s="190"/>
      <c r="K6" s="191"/>
      <c r="L6" s="191"/>
      <c r="M6" s="191"/>
      <c r="N6" s="191"/>
      <c r="O6" s="191"/>
      <c r="P6" s="13"/>
      <c r="Q6" s="13"/>
      <c r="R6" s="29"/>
      <c r="S6" s="13"/>
      <c r="T6" s="13"/>
      <c r="U6" s="13"/>
      <c r="V6" s="13"/>
      <c r="W6" s="13"/>
      <c r="X6" s="20" t="b">
        <v>0</v>
      </c>
      <c r="Z6" s="13"/>
      <c r="AA6" s="13"/>
      <c r="AB6" s="13"/>
      <c r="AC6" s="13"/>
    </row>
    <row r="7" spans="1:29" ht="2.25" customHeight="1">
      <c r="A7" s="13"/>
      <c r="B7" s="14"/>
      <c r="C7" s="14"/>
      <c r="D7" s="13"/>
      <c r="E7" s="13"/>
      <c r="F7" s="13"/>
      <c r="G7" s="13"/>
      <c r="H7" s="13"/>
      <c r="I7" s="13"/>
      <c r="J7" s="15"/>
      <c r="K7" s="35"/>
      <c r="L7" s="15"/>
      <c r="M7" s="36"/>
      <c r="N7" s="36"/>
      <c r="O7" s="36"/>
      <c r="P7" s="13"/>
      <c r="Q7" s="13"/>
      <c r="R7" s="13"/>
      <c r="S7" s="13"/>
      <c r="T7" s="13"/>
      <c r="U7" s="13"/>
      <c r="V7" s="13"/>
      <c r="W7" s="13"/>
      <c r="X7" s="20" t="b">
        <v>0</v>
      </c>
      <c r="Z7" s="13"/>
      <c r="AA7" s="13"/>
      <c r="AB7" s="13"/>
      <c r="AC7" s="13"/>
    </row>
    <row r="8" spans="2:24" ht="18" customHeight="1" thickBot="1">
      <c r="B8" s="179" t="str">
        <f>LEFT(F4,1)</f>
        <v>a</v>
      </c>
      <c r="C8" s="180" t="str">
        <f>LEFT(O4,1)</f>
        <v>b</v>
      </c>
      <c r="M8" s="181"/>
      <c r="N8" s="181"/>
      <c r="O8" s="181"/>
      <c r="X8" s="20" t="b">
        <v>0</v>
      </c>
    </row>
    <row r="9" spans="2:25" ht="18" customHeight="1">
      <c r="B9" s="172">
        <v>0</v>
      </c>
      <c r="C9" s="176">
        <f>D4*B9+D3</f>
        <v>6</v>
      </c>
      <c r="D9" s="182" t="str">
        <f>IF(D4="","","steeds")</f>
        <v>steeds</v>
      </c>
      <c r="X9" s="20" t="b">
        <v>1</v>
      </c>
      <c r="Y9" s="17">
        <f>B9</f>
        <v>0</v>
      </c>
    </row>
    <row r="10" spans="2:25" ht="18" customHeight="1">
      <c r="B10" s="9">
        <v>1</v>
      </c>
      <c r="C10" s="177">
        <f>B10*D4+D3</f>
        <v>7.5</v>
      </c>
      <c r="D10" s="183" t="str">
        <f>IF(D4="","",IF(D4&gt;0,"+"&amp;D4*B10,D4*B10))</f>
        <v>+1,5</v>
      </c>
      <c r="Y10" s="17">
        <v>1</v>
      </c>
    </row>
    <row r="11" spans="2:25" ht="18" customHeight="1">
      <c r="B11" s="173">
        <f>B10+B10</f>
        <v>2</v>
      </c>
      <c r="C11" s="177">
        <f>B11*D4+D3</f>
        <v>9</v>
      </c>
      <c r="D11" s="17"/>
      <c r="Y11" s="17">
        <v>2</v>
      </c>
    </row>
    <row r="12" spans="2:25" ht="18" customHeight="1">
      <c r="B12" s="174">
        <f>B11+B10</f>
        <v>3</v>
      </c>
      <c r="C12" s="177">
        <f>B12*D4+D3</f>
        <v>10.5</v>
      </c>
      <c r="Y12" s="17">
        <v>3</v>
      </c>
    </row>
    <row r="13" spans="2:25" ht="18" customHeight="1">
      <c r="B13" s="173">
        <f>B12+B10</f>
        <v>4</v>
      </c>
      <c r="C13" s="177">
        <f>B13*D4+D3</f>
        <v>12</v>
      </c>
      <c r="K13" s="18"/>
      <c r="L13" s="18"/>
      <c r="Y13" s="17">
        <v>4</v>
      </c>
    </row>
    <row r="14" spans="2:25" ht="18" customHeight="1">
      <c r="B14" s="174">
        <f>B13+B10</f>
        <v>5</v>
      </c>
      <c r="C14" s="177">
        <f>B14*D4+D3</f>
        <v>13.5</v>
      </c>
      <c r="K14" s="18"/>
      <c r="L14" s="18"/>
      <c r="Y14" s="17">
        <v>5</v>
      </c>
    </row>
    <row r="15" spans="2:25" ht="18" customHeight="1">
      <c r="B15" s="173">
        <f>B14+B10</f>
        <v>6</v>
      </c>
      <c r="C15" s="177">
        <f>B15*D4+D3</f>
        <v>15</v>
      </c>
      <c r="K15" s="18"/>
      <c r="L15" s="18"/>
      <c r="Y15" s="17">
        <v>6</v>
      </c>
    </row>
    <row r="16" spans="2:25" ht="18" customHeight="1">
      <c r="B16" s="174">
        <f>B15+B10</f>
        <v>7</v>
      </c>
      <c r="C16" s="177">
        <f>B16*D4+D3</f>
        <v>16.5</v>
      </c>
      <c r="Y16" s="17">
        <v>7</v>
      </c>
    </row>
    <row r="17" spans="2:25" ht="18" customHeight="1">
      <c r="B17" s="173">
        <f>B16+B10</f>
        <v>8</v>
      </c>
      <c r="C17" s="177">
        <f>B17*D4+D3</f>
        <v>18</v>
      </c>
      <c r="Y17" s="17">
        <v>8</v>
      </c>
    </row>
    <row r="18" spans="2:25" ht="18" customHeight="1">
      <c r="B18" s="174">
        <f>B17+B10</f>
        <v>9</v>
      </c>
      <c r="C18" s="177">
        <f>B18*D4+D3</f>
        <v>19.5</v>
      </c>
      <c r="Y18" s="17">
        <v>9</v>
      </c>
    </row>
    <row r="19" spans="2:25" ht="18" customHeight="1">
      <c r="B19" s="173">
        <f>B18+B10</f>
        <v>10</v>
      </c>
      <c r="C19" s="177">
        <f>B19*D4+D3</f>
        <v>21</v>
      </c>
      <c r="Y19" s="17">
        <v>10</v>
      </c>
    </row>
    <row r="20" spans="2:25" ht="18" customHeight="1">
      <c r="B20" s="174">
        <f>B19+B10</f>
        <v>11</v>
      </c>
      <c r="C20" s="177">
        <f>B20*D4+D3</f>
        <v>22.5</v>
      </c>
      <c r="Y20" s="17">
        <v>11</v>
      </c>
    </row>
    <row r="21" spans="2:25" ht="18" customHeight="1">
      <c r="B21" s="173">
        <f>B20+B10</f>
        <v>12</v>
      </c>
      <c r="C21" s="177">
        <f>B21*D4+D3</f>
        <v>24</v>
      </c>
      <c r="Y21" s="17">
        <v>12</v>
      </c>
    </row>
    <row r="22" spans="2:25" ht="18" customHeight="1">
      <c r="B22" s="174">
        <f>B21+B10</f>
        <v>13</v>
      </c>
      <c r="C22" s="177">
        <f>B22*D4+D3</f>
        <v>25.5</v>
      </c>
      <c r="Y22" s="17">
        <v>13</v>
      </c>
    </row>
    <row r="23" spans="2:25" ht="18" customHeight="1">
      <c r="B23" s="173">
        <f>B22+B10</f>
        <v>14</v>
      </c>
      <c r="C23" s="177">
        <f>B23*D4+D3</f>
        <v>27</v>
      </c>
      <c r="Y23" s="17">
        <v>14</v>
      </c>
    </row>
    <row r="24" spans="2:25" ht="18" customHeight="1">
      <c r="B24" s="174">
        <f>B23+B10</f>
        <v>15</v>
      </c>
      <c r="C24" s="177">
        <f>B24*D4+D3</f>
        <v>28.5</v>
      </c>
      <c r="Y24" s="17">
        <v>15</v>
      </c>
    </row>
    <row r="25" spans="2:25" ht="18" customHeight="1">
      <c r="B25" s="173">
        <f>B24+B10</f>
        <v>16</v>
      </c>
      <c r="C25" s="177">
        <f>B25*D4+D3</f>
        <v>30</v>
      </c>
      <c r="Y25" s="17">
        <v>16</v>
      </c>
    </row>
    <row r="26" spans="2:25" ht="18" customHeight="1">
      <c r="B26" s="174">
        <f>B25+B10</f>
        <v>17</v>
      </c>
      <c r="C26" s="177">
        <f>B26*D4+D3</f>
        <v>31.5</v>
      </c>
      <c r="Y26" s="17">
        <v>17</v>
      </c>
    </row>
    <row r="27" spans="2:25" ht="18" customHeight="1">
      <c r="B27" s="173">
        <f>B26+B10</f>
        <v>18</v>
      </c>
      <c r="C27" s="177">
        <f>B27*D4+D3</f>
        <v>33</v>
      </c>
      <c r="Y27" s="17">
        <v>18</v>
      </c>
    </row>
    <row r="28" spans="2:25" ht="18" customHeight="1">
      <c r="B28" s="174">
        <f>B27+B10</f>
        <v>19</v>
      </c>
      <c r="C28" s="177">
        <f>B28*D4+D3</f>
        <v>34.5</v>
      </c>
      <c r="Y28" s="17">
        <v>19</v>
      </c>
    </row>
    <row r="29" spans="2:25" ht="18" customHeight="1">
      <c r="B29" s="175">
        <f>B28+B10</f>
        <v>20</v>
      </c>
      <c r="C29" s="178">
        <f>B29*D4+D3</f>
        <v>36</v>
      </c>
      <c r="Y29" s="17">
        <v>20</v>
      </c>
    </row>
    <row r="30" spans="2:25" ht="9" customHeight="1">
      <c r="B30" s="107">
        <f>B29+B10</f>
        <v>21</v>
      </c>
      <c r="C30" s="108">
        <f>B30*D4+D3</f>
        <v>37.5</v>
      </c>
      <c r="Y30" s="17">
        <v>21</v>
      </c>
    </row>
    <row r="31" spans="2:25" ht="9" customHeight="1">
      <c r="B31" s="107">
        <f>B30+B10</f>
        <v>22</v>
      </c>
      <c r="C31" s="108">
        <f>B31*D4+D3</f>
        <v>39</v>
      </c>
      <c r="Y31" s="17">
        <v>22</v>
      </c>
    </row>
    <row r="32" spans="2:25" ht="18" customHeight="1">
      <c r="B32" s="192" t="str">
        <f>CONCATENATE(I3," ",J3," ",L3," ",M3)</f>
        <v>x 1,5  +  6</v>
      </c>
      <c r="C32" s="193"/>
      <c r="I32" s="18"/>
      <c r="J32" s="18"/>
      <c r="K32" s="18"/>
      <c r="L32" s="18"/>
      <c r="Y32" s="17">
        <v>23</v>
      </c>
    </row>
    <row r="38" ht="18" customHeight="1">
      <c r="A38" s="13"/>
    </row>
    <row r="39" ht="18" customHeight="1">
      <c r="A39" s="13"/>
    </row>
    <row r="40" ht="18" customHeight="1">
      <c r="A40" s="13"/>
    </row>
    <row r="41" ht="18" customHeight="1">
      <c r="A41" s="13"/>
    </row>
    <row r="42" ht="18" customHeight="1">
      <c r="A42" s="13"/>
    </row>
  </sheetData>
  <sheetProtection password="9E07" sheet="1" objects="1" scenarios="1" formatCells="0" selectLockedCells="1"/>
  <mergeCells count="8">
    <mergeCell ref="G2:O2"/>
    <mergeCell ref="G6:O6"/>
    <mergeCell ref="B32:C32"/>
    <mergeCell ref="B3:C3"/>
    <mergeCell ref="B4:C4"/>
    <mergeCell ref="B2:D2"/>
    <mergeCell ref="F4:G4"/>
    <mergeCell ref="O4:P4"/>
  </mergeCells>
  <conditionalFormatting sqref="F4 O4 B3:C4 B2:D2">
    <cfRule type="cellIs" priority="1" dxfId="0" operator="equal" stopIfTrue="1">
      <formula>""</formula>
    </cfRule>
  </conditionalFormatting>
  <conditionalFormatting sqref="N3">
    <cfRule type="expression" priority="2" dxfId="1" stopIfTrue="1">
      <formula>G3&lt;&gt;""</formula>
    </cfRule>
  </conditionalFormatting>
  <conditionalFormatting sqref="K3">
    <cfRule type="expression" priority="3" dxfId="1" stopIfTrue="1">
      <formula>G3&lt;&gt;""</formula>
    </cfRule>
  </conditionalFormatting>
  <conditionalFormatting sqref="H3">
    <cfRule type="expression" priority="4" dxfId="1" stopIfTrue="1">
      <formula>G3&lt;&gt;""</formula>
    </cfRule>
  </conditionalFormatting>
  <conditionalFormatting sqref="H5">
    <cfRule type="expression" priority="5" dxfId="1" stopIfTrue="1">
      <formula>O5&lt;&gt;""</formula>
    </cfRule>
  </conditionalFormatting>
  <conditionalFormatting sqref="N5">
    <cfRule type="expression" priority="6" dxfId="1" stopIfTrue="1">
      <formula>O5&lt;&gt;""</formula>
    </cfRule>
  </conditionalFormatting>
  <conditionalFormatting sqref="K5">
    <cfRule type="expression" priority="7" dxfId="1" stopIfTrue="1">
      <formula>O5&lt;&gt;""</formula>
    </cfRule>
  </conditionalFormatting>
  <conditionalFormatting sqref="G5">
    <cfRule type="expression" priority="8" dxfId="1" stopIfTrue="1">
      <formula>$O$5&lt;&gt;""</formula>
    </cfRule>
  </conditionalFormatting>
  <printOptions horizontalCentered="1" verticalCentered="1"/>
  <pageMargins left="0.5905511811023623" right="0.5905511811023623" top="0.5905511811023623" bottom="0.3937007874015748" header="0.3937007874015748" footer="0.3937007874015748"/>
  <pageSetup blackAndWhite="1" errors="blank" horizontalDpi="300" verticalDpi="300" orientation="landscape" paperSize="9" r:id="rId4"/>
  <headerFooter alignWithMargins="0">
    <oddHeader>&amp;LHoezo ... WiskNuDde ???&amp;C&amp;"Arial,Vet"&amp;14LINEAIR VERGELIJKEN&amp;R&amp;D &amp;6 (c) JvdWeg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tabColor indexed="11"/>
  </sheetPr>
  <dimension ref="A1:AB42"/>
  <sheetViews>
    <sheetView showGridLines="0" showRowColHeaders="0" showOutlineSymbols="0" workbookViewId="0" topLeftCell="A1">
      <pane xSplit="22" ySplit="7" topLeftCell="W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D3" sqref="D3"/>
    </sheetView>
  </sheetViews>
  <sheetFormatPr defaultColWidth="9.140625" defaultRowHeight="18" customHeight="1"/>
  <cols>
    <col min="1" max="1" width="0.71875" style="18" customWidth="1"/>
    <col min="2" max="3" width="7.7109375" style="37" customWidth="1"/>
    <col min="4" max="4" width="9.7109375" style="18" customWidth="1"/>
    <col min="5" max="5" width="10.7109375" style="18" customWidth="1"/>
    <col min="6" max="6" width="13.7109375" style="18" customWidth="1"/>
    <col min="7" max="7" width="7.7109375" style="18" customWidth="1"/>
    <col min="8" max="8" width="2.7109375" style="18" customWidth="1"/>
    <col min="9" max="9" width="2.7109375" style="38" customWidth="1"/>
    <col min="10" max="10" width="7.7109375" style="38" customWidth="1"/>
    <col min="11" max="11" width="5.7109375" style="38" customWidth="1"/>
    <col min="12" max="12" width="2.7109375" style="38" customWidth="1"/>
    <col min="13" max="13" width="7.7109375" style="18" customWidth="1"/>
    <col min="14" max="14" width="2.7109375" style="18" customWidth="1"/>
    <col min="15" max="15" width="7.7109375" style="18" customWidth="1"/>
    <col min="16" max="16" width="13.7109375" style="18" customWidth="1"/>
    <col min="17" max="17" width="9.7109375" style="18" customWidth="1"/>
    <col min="18" max="19" width="7.7109375" style="18" customWidth="1"/>
    <col min="20" max="20" width="0.71875" style="18" customWidth="1"/>
    <col min="21" max="23" width="7.7109375" style="18" customWidth="1"/>
    <col min="24" max="24" width="7.7109375" style="16" hidden="1" customWidth="1"/>
    <col min="25" max="25" width="7.7109375" style="17" hidden="1" customWidth="1"/>
    <col min="26" max="16384" width="7.7109375" style="18" customWidth="1"/>
  </cols>
  <sheetData>
    <row r="1" spans="1:28" ht="3.75" customHeight="1">
      <c r="A1" s="40"/>
      <c r="B1" s="41"/>
      <c r="C1" s="41"/>
      <c r="D1" s="40"/>
      <c r="E1" s="40"/>
      <c r="F1" s="40"/>
      <c r="G1" s="40"/>
      <c r="H1" s="40"/>
      <c r="I1" s="42"/>
      <c r="J1" s="42"/>
      <c r="K1" s="42"/>
      <c r="L1" s="42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Z1" s="40"/>
      <c r="AA1" s="40"/>
      <c r="AB1" s="40"/>
    </row>
    <row r="2" spans="1:28" ht="18" customHeight="1">
      <c r="A2" s="40"/>
      <c r="B2" s="209" t="s">
        <v>9</v>
      </c>
      <c r="C2" s="210"/>
      <c r="D2" s="210"/>
      <c r="E2" s="43"/>
      <c r="F2" s="40"/>
      <c r="G2" s="202" t="str">
        <f>CONCATENATE(B8," ",I3," ",J3,"  ",L3,"  ",M3,"   =   ",C8)</f>
        <v>a x 2,5   +   5   =   b</v>
      </c>
      <c r="H2" s="202"/>
      <c r="I2" s="203"/>
      <c r="J2" s="203"/>
      <c r="K2" s="204"/>
      <c r="L2" s="204"/>
      <c r="M2" s="204"/>
      <c r="N2" s="204"/>
      <c r="O2" s="204"/>
      <c r="P2" s="40"/>
      <c r="Q2" s="40"/>
      <c r="R2" s="40"/>
      <c r="S2" s="40"/>
      <c r="T2" s="42"/>
      <c r="U2" s="40"/>
      <c r="V2" s="40"/>
      <c r="W2" s="40"/>
      <c r="X2" s="20" t="b">
        <v>1</v>
      </c>
      <c r="Z2" s="40"/>
      <c r="AA2" s="40"/>
      <c r="AB2" s="40"/>
    </row>
    <row r="3" spans="1:28" s="28" customFormat="1" ht="18" customHeight="1">
      <c r="A3" s="44"/>
      <c r="B3" s="206" t="s">
        <v>3</v>
      </c>
      <c r="C3" s="207"/>
      <c r="D3" s="5">
        <v>5</v>
      </c>
      <c r="E3" s="45"/>
      <c r="F3" s="46" t="str">
        <f>"IN ("&amp;B8&amp;")"</f>
        <v>IN (a)</v>
      </c>
      <c r="G3" s="23">
        <f>IF(D4="","",D4)</f>
        <v>2.5</v>
      </c>
      <c r="H3" s="47"/>
      <c r="I3" s="66" t="s">
        <v>2</v>
      </c>
      <c r="J3" s="65">
        <f>IF(D4="","",D4)</f>
        <v>2.5</v>
      </c>
      <c r="K3" s="40"/>
      <c r="L3" s="66" t="s">
        <v>0</v>
      </c>
      <c r="M3" s="65">
        <f>IF(D3="","",D3)</f>
        <v>5</v>
      </c>
      <c r="N3" s="49" t="str">
        <f>IF(G3="","","=")</f>
        <v>=</v>
      </c>
      <c r="O3" s="50">
        <f>IF(G3="","",G3*D4+D3)</f>
        <v>11.25</v>
      </c>
      <c r="P3" s="46" t="str">
        <f>"UIT ("&amp;C8&amp;")"</f>
        <v>UIT (b)</v>
      </c>
      <c r="Q3" s="44"/>
      <c r="R3" s="51"/>
      <c r="S3" s="44"/>
      <c r="T3" s="52"/>
      <c r="U3" s="44"/>
      <c r="V3" s="44"/>
      <c r="W3" s="44"/>
      <c r="X3" s="26" t="b">
        <v>0</v>
      </c>
      <c r="Y3" s="27"/>
      <c r="Z3" s="44"/>
      <c r="AA3" s="44"/>
      <c r="AB3" s="44"/>
    </row>
    <row r="4" spans="1:28" ht="18" customHeight="1">
      <c r="A4" s="40"/>
      <c r="B4" s="208" t="s">
        <v>4</v>
      </c>
      <c r="C4" s="207"/>
      <c r="D4" s="5">
        <v>2.5</v>
      </c>
      <c r="E4" s="53"/>
      <c r="F4" s="208" t="s">
        <v>6</v>
      </c>
      <c r="G4" s="211"/>
      <c r="H4" s="54"/>
      <c r="I4" s="51"/>
      <c r="J4" s="51"/>
      <c r="K4" s="55" t="s">
        <v>1</v>
      </c>
      <c r="L4" s="51"/>
      <c r="M4" s="51"/>
      <c r="N4" s="51"/>
      <c r="O4" s="212" t="s">
        <v>7</v>
      </c>
      <c r="P4" s="213"/>
      <c r="Q4" s="40"/>
      <c r="R4" s="56"/>
      <c r="S4" s="40"/>
      <c r="T4" s="40"/>
      <c r="U4" s="40"/>
      <c r="V4" s="40"/>
      <c r="W4" s="40"/>
      <c r="X4" s="20" t="b">
        <v>0</v>
      </c>
      <c r="Z4" s="40"/>
      <c r="AA4" s="40"/>
      <c r="AB4" s="40"/>
    </row>
    <row r="5" spans="1:28" ht="18" customHeight="1">
      <c r="A5" s="40"/>
      <c r="B5" s="57"/>
      <c r="C5" s="41"/>
      <c r="D5" s="40"/>
      <c r="E5" s="40"/>
      <c r="F5" s="53"/>
      <c r="G5" s="58">
        <f>IF(O5="","",(O5+-D3)/D4)</f>
      </c>
      <c r="H5" s="49">
        <f>IF(O5="","","=")</f>
      </c>
      <c r="I5" s="59" t="str">
        <f>IF(OR(I3="x",I3="*"),"÷",IF(I3="+","-",IF(OR(I3="/",I3="÷"),"*",IF(I3="-","+",""))))</f>
        <v>÷</v>
      </c>
      <c r="J5" s="60">
        <f>J3</f>
        <v>2.5</v>
      </c>
      <c r="K5" s="42"/>
      <c r="L5" s="61" t="s">
        <v>5</v>
      </c>
      <c r="M5" s="48">
        <f>M3</f>
        <v>5</v>
      </c>
      <c r="N5" s="48"/>
      <c r="O5" s="8"/>
      <c r="P5" s="40"/>
      <c r="Q5" s="62"/>
      <c r="R5" s="56"/>
      <c r="S5" s="50"/>
      <c r="T5" s="40"/>
      <c r="U5" s="40"/>
      <c r="V5" s="40"/>
      <c r="W5" s="40"/>
      <c r="X5" s="20" t="b">
        <v>0</v>
      </c>
      <c r="Z5" s="40"/>
      <c r="AA5" s="40"/>
      <c r="AB5" s="40"/>
    </row>
    <row r="6" spans="1:28" ht="18" customHeight="1">
      <c r="A6" s="40"/>
      <c r="B6" s="41"/>
      <c r="C6" s="41"/>
      <c r="D6" s="40"/>
      <c r="E6" s="40"/>
      <c r="F6" s="40"/>
      <c r="G6" s="205" t="str">
        <f>IF(O5="",CONCATENATE("(",C8," ",L5," ",M5,")  ",I5,"  ",J5,"   =   ",B8),CONCATENATE("(",O5," ",L5," ",M5,")  ",I5,"  ",J5,"   =   ",G5))</f>
        <v>(b - 5)  ÷  2,5   =   a</v>
      </c>
      <c r="H6" s="205"/>
      <c r="I6" s="205"/>
      <c r="J6" s="205"/>
      <c r="K6" s="204"/>
      <c r="L6" s="204"/>
      <c r="M6" s="204"/>
      <c r="N6" s="204"/>
      <c r="O6" s="204"/>
      <c r="P6" s="40"/>
      <c r="Q6" s="40"/>
      <c r="R6" s="56"/>
      <c r="S6" s="40"/>
      <c r="T6" s="40"/>
      <c r="U6" s="40"/>
      <c r="V6" s="40"/>
      <c r="W6" s="40"/>
      <c r="X6" s="20" t="b">
        <v>0</v>
      </c>
      <c r="Z6" s="40"/>
      <c r="AA6" s="40"/>
      <c r="AB6" s="40"/>
    </row>
    <row r="7" spans="1:24" ht="2.25" customHeight="1">
      <c r="A7" s="40"/>
      <c r="B7" s="41"/>
      <c r="C7" s="41"/>
      <c r="D7" s="40"/>
      <c r="E7" s="40"/>
      <c r="F7" s="40"/>
      <c r="G7" s="40"/>
      <c r="H7" s="40"/>
      <c r="I7" s="40"/>
      <c r="J7" s="42"/>
      <c r="K7" s="63"/>
      <c r="L7" s="42"/>
      <c r="M7" s="64"/>
      <c r="N7" s="64"/>
      <c r="O7" s="64"/>
      <c r="P7" s="40"/>
      <c r="Q7" s="40"/>
      <c r="R7" s="40"/>
      <c r="S7" s="40"/>
      <c r="T7" s="40"/>
      <c r="U7" s="40"/>
      <c r="V7" s="40"/>
      <c r="W7" s="40"/>
      <c r="X7" s="20" t="b">
        <v>0</v>
      </c>
    </row>
    <row r="8" spans="1:24" ht="18" customHeight="1" thickBot="1">
      <c r="A8" s="40"/>
      <c r="B8" s="179" t="str">
        <f>LEFT(F4,1)</f>
        <v>a</v>
      </c>
      <c r="C8" s="180" t="str">
        <f>LEFT(O4,1)</f>
        <v>b</v>
      </c>
      <c r="M8" s="181"/>
      <c r="N8" s="181"/>
      <c r="O8" s="181"/>
      <c r="X8" s="20" t="b">
        <v>0</v>
      </c>
    </row>
    <row r="9" spans="1:25" ht="18" customHeight="1">
      <c r="A9" s="40"/>
      <c r="B9" s="172">
        <v>0</v>
      </c>
      <c r="C9" s="176">
        <f>D4*B9+D3</f>
        <v>5</v>
      </c>
      <c r="D9" s="182" t="str">
        <f>IF(D4="","","steeds")</f>
        <v>steeds</v>
      </c>
      <c r="X9" s="20" t="b">
        <v>0</v>
      </c>
      <c r="Y9" s="17">
        <f>B9</f>
        <v>0</v>
      </c>
    </row>
    <row r="10" spans="1:25" ht="18" customHeight="1">
      <c r="A10" s="40"/>
      <c r="B10" s="9">
        <v>1</v>
      </c>
      <c r="C10" s="177">
        <f>B10*D4+D3</f>
        <v>7.5</v>
      </c>
      <c r="D10" s="183" t="str">
        <f>IF(D4="","",IF(D4&gt;0,"+"&amp;D4*B10,D4*B10))</f>
        <v>+2,5</v>
      </c>
      <c r="Y10" s="17">
        <v>1</v>
      </c>
    </row>
    <row r="11" spans="1:25" ht="18" customHeight="1">
      <c r="A11" s="40"/>
      <c r="B11" s="173">
        <f>B10+B10</f>
        <v>2</v>
      </c>
      <c r="C11" s="177">
        <f>B11*D4+D3</f>
        <v>10</v>
      </c>
      <c r="D11" s="17"/>
      <c r="Y11" s="17">
        <v>2</v>
      </c>
    </row>
    <row r="12" spans="1:25" ht="18" customHeight="1">
      <c r="A12" s="40"/>
      <c r="B12" s="174">
        <f>B11+B10</f>
        <v>3</v>
      </c>
      <c r="C12" s="177">
        <f>B12*D4+D3</f>
        <v>12.5</v>
      </c>
      <c r="Y12" s="17">
        <v>3</v>
      </c>
    </row>
    <row r="13" spans="1:25" ht="18" customHeight="1">
      <c r="A13" s="40"/>
      <c r="B13" s="173">
        <f>B12+B10</f>
        <v>4</v>
      </c>
      <c r="C13" s="177">
        <f>B13*D4+D3</f>
        <v>15</v>
      </c>
      <c r="K13" s="18"/>
      <c r="L13" s="18"/>
      <c r="Y13" s="17">
        <v>4</v>
      </c>
    </row>
    <row r="14" spans="1:25" ht="18" customHeight="1">
      <c r="A14" s="40"/>
      <c r="B14" s="174">
        <f>B13+B10</f>
        <v>5</v>
      </c>
      <c r="C14" s="177">
        <f>B14*D4+D3</f>
        <v>17.5</v>
      </c>
      <c r="K14" s="18"/>
      <c r="L14" s="18"/>
      <c r="Y14" s="17">
        <v>5</v>
      </c>
    </row>
    <row r="15" spans="1:25" ht="18" customHeight="1">
      <c r="A15" s="40"/>
      <c r="B15" s="173">
        <f>B14+B10</f>
        <v>6</v>
      </c>
      <c r="C15" s="177">
        <f>B15*D4+D3</f>
        <v>20</v>
      </c>
      <c r="K15" s="18"/>
      <c r="L15" s="18"/>
      <c r="Y15" s="17">
        <v>6</v>
      </c>
    </row>
    <row r="16" spans="1:25" ht="18" customHeight="1">
      <c r="A16" s="40"/>
      <c r="B16" s="174">
        <f>B15+B10</f>
        <v>7</v>
      </c>
      <c r="C16" s="177">
        <f>B16*D4+D3</f>
        <v>22.5</v>
      </c>
      <c r="Y16" s="17">
        <v>7</v>
      </c>
    </row>
    <row r="17" spans="1:25" ht="18" customHeight="1">
      <c r="A17" s="40"/>
      <c r="B17" s="173">
        <f>B16+B10</f>
        <v>8</v>
      </c>
      <c r="C17" s="177">
        <f>B17*D4+D3</f>
        <v>25</v>
      </c>
      <c r="Y17" s="17">
        <v>8</v>
      </c>
    </row>
    <row r="18" spans="1:25" ht="18" customHeight="1">
      <c r="A18" s="40"/>
      <c r="B18" s="174">
        <f>B17+B10</f>
        <v>9</v>
      </c>
      <c r="C18" s="177">
        <f>B18*D4+D3</f>
        <v>27.5</v>
      </c>
      <c r="Y18" s="17">
        <v>9</v>
      </c>
    </row>
    <row r="19" spans="1:25" ht="18" customHeight="1">
      <c r="A19" s="40"/>
      <c r="B19" s="173">
        <f>B18+B10</f>
        <v>10</v>
      </c>
      <c r="C19" s="177">
        <f>B19*D4+D3</f>
        <v>30</v>
      </c>
      <c r="Y19" s="17">
        <v>10</v>
      </c>
    </row>
    <row r="20" spans="1:25" ht="18" customHeight="1">
      <c r="A20" s="40"/>
      <c r="B20" s="174">
        <f>B19+B10</f>
        <v>11</v>
      </c>
      <c r="C20" s="177">
        <f>B20*D4+D3</f>
        <v>32.5</v>
      </c>
      <c r="Y20" s="17">
        <v>11</v>
      </c>
    </row>
    <row r="21" spans="1:25" ht="18" customHeight="1">
      <c r="A21" s="40"/>
      <c r="B21" s="173">
        <f>B20+B10</f>
        <v>12</v>
      </c>
      <c r="C21" s="177">
        <f>B21*D4+D3</f>
        <v>35</v>
      </c>
      <c r="Y21" s="17">
        <v>12</v>
      </c>
    </row>
    <row r="22" spans="1:25" ht="18" customHeight="1">
      <c r="A22" s="40"/>
      <c r="B22" s="174">
        <f>B21+B10</f>
        <v>13</v>
      </c>
      <c r="C22" s="177">
        <f>B22*D4+D3</f>
        <v>37.5</v>
      </c>
      <c r="Y22" s="17">
        <v>13</v>
      </c>
    </row>
    <row r="23" spans="1:25" ht="18" customHeight="1">
      <c r="A23" s="40"/>
      <c r="B23" s="173">
        <f>B22+B10</f>
        <v>14</v>
      </c>
      <c r="C23" s="177">
        <f>B23*D4+D3</f>
        <v>40</v>
      </c>
      <c r="Y23" s="17">
        <v>14</v>
      </c>
    </row>
    <row r="24" spans="1:25" ht="18" customHeight="1">
      <c r="A24" s="40"/>
      <c r="B24" s="174">
        <f>B23+B10</f>
        <v>15</v>
      </c>
      <c r="C24" s="177">
        <f>B24*D4+D3</f>
        <v>42.5</v>
      </c>
      <c r="Y24" s="17">
        <v>15</v>
      </c>
    </row>
    <row r="25" spans="1:25" ht="18" customHeight="1">
      <c r="A25" s="40"/>
      <c r="B25" s="173">
        <f>B24+B10</f>
        <v>16</v>
      </c>
      <c r="C25" s="177">
        <f>B25*D4+D3</f>
        <v>45</v>
      </c>
      <c r="Y25" s="17">
        <v>16</v>
      </c>
    </row>
    <row r="26" spans="1:25" ht="18" customHeight="1">
      <c r="A26" s="40"/>
      <c r="B26" s="174">
        <f>B25+B10</f>
        <v>17</v>
      </c>
      <c r="C26" s="177">
        <f>B26*D4+D3</f>
        <v>47.5</v>
      </c>
      <c r="Y26" s="17">
        <v>17</v>
      </c>
    </row>
    <row r="27" spans="1:25" ht="18" customHeight="1">
      <c r="A27" s="40"/>
      <c r="B27" s="173">
        <f>B26+B10</f>
        <v>18</v>
      </c>
      <c r="C27" s="177">
        <f>B27*D4+D3</f>
        <v>50</v>
      </c>
      <c r="Y27" s="17">
        <v>18</v>
      </c>
    </row>
    <row r="28" spans="1:25" ht="18" customHeight="1">
      <c r="A28" s="40"/>
      <c r="B28" s="174">
        <f>B27+B10</f>
        <v>19</v>
      </c>
      <c r="C28" s="177">
        <f>B28*D4+D3</f>
        <v>52.5</v>
      </c>
      <c r="Y28" s="17">
        <v>19</v>
      </c>
    </row>
    <row r="29" spans="1:25" ht="18" customHeight="1">
      <c r="A29" s="40"/>
      <c r="B29" s="175">
        <f>B28+B10</f>
        <v>20</v>
      </c>
      <c r="C29" s="178">
        <f>B29*D4+D3</f>
        <v>55</v>
      </c>
      <c r="Y29" s="17">
        <v>20</v>
      </c>
    </row>
    <row r="30" spans="1:25" ht="9" customHeight="1">
      <c r="A30" s="40"/>
      <c r="B30" s="107">
        <f>B29+B10</f>
        <v>21</v>
      </c>
      <c r="C30" s="108">
        <f>B30*D4+D3</f>
        <v>57.5</v>
      </c>
      <c r="Y30" s="17">
        <v>21</v>
      </c>
    </row>
    <row r="31" spans="1:25" ht="9" customHeight="1">
      <c r="A31" s="40"/>
      <c r="B31" s="107">
        <f>B30+B10</f>
        <v>22</v>
      </c>
      <c r="C31" s="108">
        <f>B31*D4+D3</f>
        <v>60</v>
      </c>
      <c r="Y31" s="17">
        <v>22</v>
      </c>
    </row>
    <row r="32" spans="1:25" ht="18" customHeight="1">
      <c r="A32" s="40"/>
      <c r="B32" s="192" t="str">
        <f>CONCATENATE(I3," ",J3," ",L3," ",M3)</f>
        <v>x 2,5  +  5</v>
      </c>
      <c r="C32" s="193"/>
      <c r="I32" s="18"/>
      <c r="J32" s="18"/>
      <c r="K32" s="18"/>
      <c r="L32" s="18"/>
      <c r="Y32" s="17">
        <v>23</v>
      </c>
    </row>
    <row r="33" ht="18" customHeight="1">
      <c r="A33" s="40"/>
    </row>
    <row r="34" ht="18" customHeight="1">
      <c r="A34" s="40"/>
    </row>
    <row r="35" ht="18" customHeight="1">
      <c r="A35" s="40"/>
    </row>
    <row r="36" ht="18" customHeight="1">
      <c r="A36" s="40"/>
    </row>
    <row r="37" ht="18" customHeight="1">
      <c r="A37" s="40"/>
    </row>
    <row r="38" ht="18" customHeight="1">
      <c r="A38" s="40"/>
    </row>
    <row r="39" ht="18" customHeight="1">
      <c r="A39" s="40"/>
    </row>
    <row r="40" ht="18" customHeight="1">
      <c r="A40" s="40"/>
    </row>
    <row r="41" ht="18" customHeight="1">
      <c r="A41" s="40"/>
    </row>
    <row r="42" ht="18" customHeight="1">
      <c r="A42" s="40"/>
    </row>
  </sheetData>
  <sheetProtection password="9E67" sheet="1" objects="1" scenarios="1" formatCells="0" selectLockedCells="1"/>
  <mergeCells count="8">
    <mergeCell ref="G2:O2"/>
    <mergeCell ref="G6:O6"/>
    <mergeCell ref="B32:C32"/>
    <mergeCell ref="B3:C3"/>
    <mergeCell ref="B4:C4"/>
    <mergeCell ref="B2:D2"/>
    <mergeCell ref="F4:G4"/>
    <mergeCell ref="O4:P4"/>
  </mergeCells>
  <conditionalFormatting sqref="F4 O4 B3:C4 B2:D2">
    <cfRule type="cellIs" priority="1" dxfId="0" operator="equal" stopIfTrue="1">
      <formula>""</formula>
    </cfRule>
  </conditionalFormatting>
  <conditionalFormatting sqref="N3">
    <cfRule type="expression" priority="2" dxfId="2" stopIfTrue="1">
      <formula>G3&lt;&gt;""</formula>
    </cfRule>
  </conditionalFormatting>
  <conditionalFormatting sqref="K3">
    <cfRule type="expression" priority="3" dxfId="2" stopIfTrue="1">
      <formula>G3&lt;&gt;""</formula>
    </cfRule>
  </conditionalFormatting>
  <conditionalFormatting sqref="H3">
    <cfRule type="expression" priority="4" dxfId="2" stopIfTrue="1">
      <formula>G3&lt;&gt;""</formula>
    </cfRule>
  </conditionalFormatting>
  <conditionalFormatting sqref="H5">
    <cfRule type="expression" priority="5" dxfId="2" stopIfTrue="1">
      <formula>O5&lt;&gt;""</formula>
    </cfRule>
  </conditionalFormatting>
  <conditionalFormatting sqref="K5">
    <cfRule type="expression" priority="6" dxfId="2" stopIfTrue="1">
      <formula>O5&lt;&gt;""</formula>
    </cfRule>
  </conditionalFormatting>
  <conditionalFormatting sqref="N5">
    <cfRule type="expression" priority="7" dxfId="2" stopIfTrue="1">
      <formula>O5&lt;&gt;""</formula>
    </cfRule>
  </conditionalFormatting>
  <conditionalFormatting sqref="G5">
    <cfRule type="expression" priority="8" dxfId="2" stopIfTrue="1">
      <formula>$O$5&lt;&gt;""</formula>
    </cfRule>
  </conditionalFormatting>
  <printOptions horizontalCentered="1" verticalCentered="1"/>
  <pageMargins left="0.5905511811023623" right="0.5905511811023623" top="0.5905511811023623" bottom="0.3937007874015748" header="0.3937007874015748" footer="0.3937007874015748"/>
  <pageSetup blackAndWhite="1" errors="blank" horizontalDpi="300" verticalDpi="300" orientation="landscape" paperSize="9" r:id="rId4"/>
  <headerFooter alignWithMargins="0">
    <oddHeader>&amp;LHoezo ... WiskNuDde ???&amp;C&amp;"Arial,Vet"&amp;14LINEAIR VERGELIJKEN&amp;R&amp;D &amp;6 (c) JvdWeg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tabColor indexed="10"/>
  </sheetPr>
  <dimension ref="A1:AB32"/>
  <sheetViews>
    <sheetView showGridLines="0" showRowColHeaders="0" showOutlineSymbols="0" workbookViewId="0" topLeftCell="A1">
      <pane xSplit="22" ySplit="7" topLeftCell="W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D3" sqref="D3"/>
    </sheetView>
  </sheetViews>
  <sheetFormatPr defaultColWidth="9.140625" defaultRowHeight="18" customHeight="1"/>
  <cols>
    <col min="1" max="1" width="0.71875" style="18" customWidth="1"/>
    <col min="2" max="3" width="7.7109375" style="37" customWidth="1"/>
    <col min="4" max="4" width="9.7109375" style="18" customWidth="1"/>
    <col min="5" max="5" width="10.7109375" style="18" customWidth="1"/>
    <col min="6" max="6" width="13.7109375" style="18" customWidth="1"/>
    <col min="7" max="7" width="7.7109375" style="18" customWidth="1"/>
    <col min="8" max="8" width="2.7109375" style="18" customWidth="1"/>
    <col min="9" max="9" width="2.7109375" style="38" customWidth="1"/>
    <col min="10" max="10" width="7.7109375" style="38" customWidth="1"/>
    <col min="11" max="11" width="5.7109375" style="38" customWidth="1"/>
    <col min="12" max="12" width="2.7109375" style="38" customWidth="1"/>
    <col min="13" max="13" width="7.7109375" style="18" customWidth="1"/>
    <col min="14" max="14" width="2.7109375" style="18" customWidth="1"/>
    <col min="15" max="15" width="7.7109375" style="18" customWidth="1"/>
    <col min="16" max="16" width="13.7109375" style="18" customWidth="1"/>
    <col min="17" max="17" width="9.7109375" style="18" customWidth="1"/>
    <col min="18" max="19" width="7.7109375" style="18" customWidth="1"/>
    <col min="20" max="20" width="0.71875" style="18" customWidth="1"/>
    <col min="21" max="23" width="7.7109375" style="18" customWidth="1"/>
    <col min="24" max="24" width="7.7109375" style="16" hidden="1" customWidth="1"/>
    <col min="25" max="25" width="7.7109375" style="17" hidden="1" customWidth="1"/>
    <col min="26" max="16384" width="7.7109375" style="18" customWidth="1"/>
  </cols>
  <sheetData>
    <row r="1" spans="1:28" ht="3.75" customHeight="1">
      <c r="A1" s="145"/>
      <c r="B1" s="144"/>
      <c r="C1" s="144"/>
      <c r="D1" s="145"/>
      <c r="E1" s="145"/>
      <c r="F1" s="145"/>
      <c r="G1" s="145"/>
      <c r="H1" s="145"/>
      <c r="I1" s="146"/>
      <c r="J1" s="146"/>
      <c r="K1" s="146"/>
      <c r="L1" s="146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Z1" s="145"/>
      <c r="AA1" s="145"/>
      <c r="AB1" s="145"/>
    </row>
    <row r="2" spans="1:28" ht="18" customHeight="1">
      <c r="A2" s="145"/>
      <c r="B2" s="221" t="s">
        <v>10</v>
      </c>
      <c r="C2" s="222"/>
      <c r="D2" s="222"/>
      <c r="E2" s="147"/>
      <c r="F2" s="145"/>
      <c r="G2" s="214" t="str">
        <f>CONCATENATE(B8," ",I3," ",J3,"  ",L3,"  ",M3,"   =   ",C8)</f>
        <v>a x 3,5   +   4,5   =   b</v>
      </c>
      <c r="H2" s="214"/>
      <c r="I2" s="215"/>
      <c r="J2" s="215"/>
      <c r="K2" s="216"/>
      <c r="L2" s="216"/>
      <c r="M2" s="216"/>
      <c r="N2" s="216"/>
      <c r="O2" s="216"/>
      <c r="P2" s="145"/>
      <c r="Q2" s="145"/>
      <c r="R2" s="145"/>
      <c r="S2" s="145"/>
      <c r="T2" s="146"/>
      <c r="U2" s="145"/>
      <c r="V2" s="145"/>
      <c r="W2" s="145"/>
      <c r="X2" s="20" t="b">
        <v>1</v>
      </c>
      <c r="Z2" s="145"/>
      <c r="AA2" s="145"/>
      <c r="AB2" s="145"/>
    </row>
    <row r="3" spans="1:28" s="28" customFormat="1" ht="18" customHeight="1">
      <c r="A3" s="148"/>
      <c r="B3" s="218" t="s">
        <v>3</v>
      </c>
      <c r="C3" s="219"/>
      <c r="D3" s="5">
        <v>4.5</v>
      </c>
      <c r="E3" s="148"/>
      <c r="F3" s="149" t="str">
        <f>"IN ("&amp;B8&amp;")"</f>
        <v>IN (a)</v>
      </c>
      <c r="G3" s="23"/>
      <c r="H3" s="150"/>
      <c r="I3" s="67" t="s">
        <v>2</v>
      </c>
      <c r="J3" s="68">
        <f>IF(D4="","",D4)</f>
        <v>3.5</v>
      </c>
      <c r="K3" s="145"/>
      <c r="L3" s="67" t="s">
        <v>0</v>
      </c>
      <c r="M3" s="68">
        <f>IF(D3="","",D3)</f>
        <v>4.5</v>
      </c>
      <c r="N3" s="151">
        <f>IF(G3="","","=")</f>
      </c>
      <c r="O3" s="152">
        <f>IF(G3="","",G3*D4+D3)</f>
      </c>
      <c r="P3" s="149" t="str">
        <f>"UIT ("&amp;C8&amp;")"</f>
        <v>UIT (b)</v>
      </c>
      <c r="Q3" s="148"/>
      <c r="R3" s="153"/>
      <c r="S3" s="148"/>
      <c r="T3" s="154"/>
      <c r="U3" s="148"/>
      <c r="V3" s="148"/>
      <c r="W3" s="148"/>
      <c r="X3" s="26" t="b">
        <v>0</v>
      </c>
      <c r="Y3" s="27"/>
      <c r="Z3" s="148"/>
      <c r="AA3" s="148"/>
      <c r="AB3" s="148"/>
    </row>
    <row r="4" spans="1:28" ht="18" customHeight="1">
      <c r="A4" s="145"/>
      <c r="B4" s="220" t="s">
        <v>4</v>
      </c>
      <c r="C4" s="219"/>
      <c r="D4" s="5">
        <v>3.5</v>
      </c>
      <c r="E4" s="155"/>
      <c r="F4" s="220" t="s">
        <v>6</v>
      </c>
      <c r="G4" s="223"/>
      <c r="H4" s="156"/>
      <c r="I4" s="153"/>
      <c r="J4" s="153"/>
      <c r="K4" s="157" t="s">
        <v>1</v>
      </c>
      <c r="L4" s="153"/>
      <c r="M4" s="153"/>
      <c r="N4" s="153"/>
      <c r="O4" s="224" t="s">
        <v>7</v>
      </c>
      <c r="P4" s="225"/>
      <c r="Q4" s="145"/>
      <c r="R4" s="158"/>
      <c r="S4" s="145"/>
      <c r="T4" s="145"/>
      <c r="U4" s="145"/>
      <c r="V4" s="145"/>
      <c r="W4" s="145"/>
      <c r="X4" s="20" t="b">
        <v>0</v>
      </c>
      <c r="Z4" s="145"/>
      <c r="AA4" s="145"/>
      <c r="AB4" s="145"/>
    </row>
    <row r="5" spans="1:28" ht="18" customHeight="1">
      <c r="A5" s="145"/>
      <c r="B5" s="159"/>
      <c r="C5" s="144"/>
      <c r="D5" s="145"/>
      <c r="E5" s="145"/>
      <c r="F5" s="155"/>
      <c r="G5" s="160">
        <f>IF(O5="","",(O5+-D3)/D4)</f>
      </c>
      <c r="H5" s="151">
        <f>IF(O5="","","=")</f>
      </c>
      <c r="I5" s="161" t="str">
        <f>IF(OR(I3="x",I3="*"),"÷",IF(I3="+","-",IF(OR(I3="/",I3="÷"),"*",IF(I3="-","+",""))))</f>
        <v>÷</v>
      </c>
      <c r="J5" s="162">
        <f>J3</f>
        <v>3.5</v>
      </c>
      <c r="K5" s="146"/>
      <c r="L5" s="163" t="s">
        <v>5</v>
      </c>
      <c r="M5" s="164">
        <f>M3</f>
        <v>4.5</v>
      </c>
      <c r="N5" s="164"/>
      <c r="O5" s="8"/>
      <c r="P5" s="145"/>
      <c r="Q5" s="165"/>
      <c r="R5" s="158"/>
      <c r="S5" s="152"/>
      <c r="T5" s="145"/>
      <c r="U5" s="145"/>
      <c r="V5" s="145"/>
      <c r="W5" s="145"/>
      <c r="X5" s="20" t="b">
        <v>0</v>
      </c>
      <c r="Z5" s="145"/>
      <c r="AA5" s="145"/>
      <c r="AB5" s="145"/>
    </row>
    <row r="6" spans="1:28" ht="18" customHeight="1">
      <c r="A6" s="145"/>
      <c r="B6" s="144"/>
      <c r="C6" s="144"/>
      <c r="D6" s="145"/>
      <c r="E6" s="145"/>
      <c r="F6" s="145"/>
      <c r="G6" s="217" t="str">
        <f>IF(O5="",CONCATENATE("(",C8," ",L5," ",M5,")  ",I5,"  ",J5,"   =   ",B8),CONCATENATE("(",O5," ",L5," ",M5,")  ",I5,"  ",J5,"   =   ",G5))</f>
        <v>(b - 4,5)  ÷  3,5   =   a</v>
      </c>
      <c r="H6" s="217"/>
      <c r="I6" s="217"/>
      <c r="J6" s="217"/>
      <c r="K6" s="216"/>
      <c r="L6" s="216"/>
      <c r="M6" s="216"/>
      <c r="N6" s="216"/>
      <c r="O6" s="216"/>
      <c r="P6" s="145"/>
      <c r="Q6" s="145"/>
      <c r="R6" s="158"/>
      <c r="S6" s="145"/>
      <c r="T6" s="145"/>
      <c r="U6" s="145"/>
      <c r="V6" s="145"/>
      <c r="W6" s="145"/>
      <c r="X6" s="20" t="b">
        <v>0</v>
      </c>
      <c r="Z6" s="145"/>
      <c r="AA6" s="145"/>
      <c r="AB6" s="145"/>
    </row>
    <row r="7" spans="1:24" ht="2.25" customHeight="1">
      <c r="A7" s="145"/>
      <c r="B7" s="144"/>
      <c r="C7" s="144"/>
      <c r="D7" s="145"/>
      <c r="E7" s="145"/>
      <c r="F7" s="145"/>
      <c r="G7" s="145"/>
      <c r="H7" s="145"/>
      <c r="I7" s="145"/>
      <c r="J7" s="146"/>
      <c r="K7" s="166"/>
      <c r="L7" s="146"/>
      <c r="M7" s="167"/>
      <c r="N7" s="167"/>
      <c r="O7" s="167"/>
      <c r="P7" s="145"/>
      <c r="Q7" s="145"/>
      <c r="R7" s="145"/>
      <c r="S7" s="145"/>
      <c r="T7" s="145"/>
      <c r="U7" s="145"/>
      <c r="V7" s="145"/>
      <c r="W7" s="145"/>
      <c r="X7" s="20" t="b">
        <v>0</v>
      </c>
    </row>
    <row r="8" spans="2:24" ht="18" customHeight="1" thickBot="1">
      <c r="B8" s="179" t="str">
        <f>LEFT(F4,1)</f>
        <v>a</v>
      </c>
      <c r="C8" s="180" t="str">
        <f>LEFT(O4,1)</f>
        <v>b</v>
      </c>
      <c r="M8" s="181"/>
      <c r="N8" s="181"/>
      <c r="O8" s="181"/>
      <c r="X8" s="20" t="b">
        <v>0</v>
      </c>
    </row>
    <row r="9" spans="2:25" ht="18" customHeight="1">
      <c r="B9" s="172">
        <v>0</v>
      </c>
      <c r="C9" s="176">
        <f>D4*B9+D3</f>
        <v>4.5</v>
      </c>
      <c r="D9" s="182" t="str">
        <f>IF(D4="","","steeds")</f>
        <v>steeds</v>
      </c>
      <c r="X9" s="20" t="b">
        <v>0</v>
      </c>
      <c r="Y9" s="17">
        <f>B9</f>
        <v>0</v>
      </c>
    </row>
    <row r="10" spans="2:25" ht="18" customHeight="1">
      <c r="B10" s="9">
        <v>1</v>
      </c>
      <c r="C10" s="177">
        <f>B10*D4+D3</f>
        <v>8</v>
      </c>
      <c r="D10" s="183" t="str">
        <f>IF(D4="","",IF(D4&gt;0,"+"&amp;D4*B10,D4*B10))</f>
        <v>+3,5</v>
      </c>
      <c r="Y10" s="17">
        <v>1</v>
      </c>
    </row>
    <row r="11" spans="2:25" ht="18" customHeight="1">
      <c r="B11" s="173">
        <f>B10+B10</f>
        <v>2</v>
      </c>
      <c r="C11" s="177">
        <f>B11*D4+D3</f>
        <v>11.5</v>
      </c>
      <c r="D11" s="17"/>
      <c r="Y11" s="17">
        <v>2</v>
      </c>
    </row>
    <row r="12" spans="2:25" ht="18" customHeight="1">
      <c r="B12" s="174">
        <f>B11+B10</f>
        <v>3</v>
      </c>
      <c r="C12" s="177">
        <f>B12*D4+D3</f>
        <v>15</v>
      </c>
      <c r="Y12" s="17">
        <v>3</v>
      </c>
    </row>
    <row r="13" spans="2:25" ht="18" customHeight="1">
      <c r="B13" s="173">
        <f>B12+B10</f>
        <v>4</v>
      </c>
      <c r="C13" s="177">
        <f>B13*D4+D3</f>
        <v>18.5</v>
      </c>
      <c r="K13" s="18"/>
      <c r="L13" s="18"/>
      <c r="Y13" s="17">
        <v>4</v>
      </c>
    </row>
    <row r="14" spans="2:25" ht="18" customHeight="1">
      <c r="B14" s="174">
        <f>B13+B10</f>
        <v>5</v>
      </c>
      <c r="C14" s="177">
        <f>B14*D4+D3</f>
        <v>22</v>
      </c>
      <c r="K14" s="18"/>
      <c r="L14" s="18"/>
      <c r="Y14" s="17">
        <v>5</v>
      </c>
    </row>
    <row r="15" spans="2:25" ht="18" customHeight="1">
      <c r="B15" s="173">
        <f>B14+B10</f>
        <v>6</v>
      </c>
      <c r="C15" s="177">
        <f>B15*D4+D3</f>
        <v>25.5</v>
      </c>
      <c r="K15" s="18"/>
      <c r="L15" s="18"/>
      <c r="Y15" s="17">
        <v>6</v>
      </c>
    </row>
    <row r="16" spans="2:25" ht="18" customHeight="1">
      <c r="B16" s="174">
        <f>B15+B10</f>
        <v>7</v>
      </c>
      <c r="C16" s="177">
        <f>B16*D4+D3</f>
        <v>29</v>
      </c>
      <c r="Y16" s="17">
        <v>7</v>
      </c>
    </row>
    <row r="17" spans="2:25" ht="18" customHeight="1">
      <c r="B17" s="173">
        <f>B16+B10</f>
        <v>8</v>
      </c>
      <c r="C17" s="177">
        <f>B17*D4+D3</f>
        <v>32.5</v>
      </c>
      <c r="Y17" s="17">
        <v>8</v>
      </c>
    </row>
    <row r="18" spans="2:25" ht="18" customHeight="1">
      <c r="B18" s="174">
        <f>B17+B10</f>
        <v>9</v>
      </c>
      <c r="C18" s="177">
        <f>B18*D4+D3</f>
        <v>36</v>
      </c>
      <c r="Y18" s="17">
        <v>9</v>
      </c>
    </row>
    <row r="19" spans="2:25" ht="18" customHeight="1">
      <c r="B19" s="173">
        <f>B18+B10</f>
        <v>10</v>
      </c>
      <c r="C19" s="177">
        <f>B19*D4+D3</f>
        <v>39.5</v>
      </c>
      <c r="Y19" s="17">
        <v>10</v>
      </c>
    </row>
    <row r="20" spans="2:25" ht="18" customHeight="1">
      <c r="B20" s="174">
        <f>B19+B10</f>
        <v>11</v>
      </c>
      <c r="C20" s="177">
        <f>B20*D4+D3</f>
        <v>43</v>
      </c>
      <c r="Y20" s="17">
        <v>11</v>
      </c>
    </row>
    <row r="21" spans="2:25" ht="18" customHeight="1">
      <c r="B21" s="173">
        <f>B20+B10</f>
        <v>12</v>
      </c>
      <c r="C21" s="177">
        <f>B21*D4+D3</f>
        <v>46.5</v>
      </c>
      <c r="Y21" s="17">
        <v>12</v>
      </c>
    </row>
    <row r="22" spans="2:25" ht="18" customHeight="1">
      <c r="B22" s="174">
        <f>B21+B10</f>
        <v>13</v>
      </c>
      <c r="C22" s="177">
        <f>B22*D4+D3</f>
        <v>50</v>
      </c>
      <c r="Y22" s="17">
        <v>13</v>
      </c>
    </row>
    <row r="23" spans="2:25" ht="18" customHeight="1">
      <c r="B23" s="173">
        <f>B22+B10</f>
        <v>14</v>
      </c>
      <c r="C23" s="177">
        <f>B23*D4+D3</f>
        <v>53.5</v>
      </c>
      <c r="Y23" s="17">
        <v>14</v>
      </c>
    </row>
    <row r="24" spans="2:25" ht="18" customHeight="1">
      <c r="B24" s="174">
        <f>B23+B10</f>
        <v>15</v>
      </c>
      <c r="C24" s="177">
        <f>B24*D4+D3</f>
        <v>57</v>
      </c>
      <c r="Y24" s="17">
        <v>15</v>
      </c>
    </row>
    <row r="25" spans="2:25" ht="18" customHeight="1">
      <c r="B25" s="173">
        <f>B24+B10</f>
        <v>16</v>
      </c>
      <c r="C25" s="177">
        <f>B25*D4+D3</f>
        <v>60.5</v>
      </c>
      <c r="Y25" s="17">
        <v>16</v>
      </c>
    </row>
    <row r="26" spans="2:25" ht="18" customHeight="1">
      <c r="B26" s="174">
        <f>B25+B10</f>
        <v>17</v>
      </c>
      <c r="C26" s="177">
        <f>B26*D4+D3</f>
        <v>64</v>
      </c>
      <c r="Y26" s="17">
        <v>17</v>
      </c>
    </row>
    <row r="27" spans="2:25" ht="18" customHeight="1">
      <c r="B27" s="173">
        <f>B26+B10</f>
        <v>18</v>
      </c>
      <c r="C27" s="177">
        <f>B27*D4+D3</f>
        <v>67.5</v>
      </c>
      <c r="Y27" s="17">
        <v>18</v>
      </c>
    </row>
    <row r="28" spans="2:25" ht="18" customHeight="1">
      <c r="B28" s="174">
        <f>B27+B10</f>
        <v>19</v>
      </c>
      <c r="C28" s="177">
        <f>B28*D4+D3</f>
        <v>71</v>
      </c>
      <c r="Y28" s="17">
        <v>19</v>
      </c>
    </row>
    <row r="29" spans="2:25" ht="18" customHeight="1">
      <c r="B29" s="175">
        <f>B28+B10</f>
        <v>20</v>
      </c>
      <c r="C29" s="178">
        <f>B29*D4+D3</f>
        <v>74.5</v>
      </c>
      <c r="Y29" s="17">
        <v>20</v>
      </c>
    </row>
    <row r="30" spans="2:25" ht="9" customHeight="1">
      <c r="B30" s="107">
        <f>B29+B10</f>
        <v>21</v>
      </c>
      <c r="C30" s="108">
        <f>B30*D4+D3</f>
        <v>78</v>
      </c>
      <c r="Y30" s="17">
        <v>21</v>
      </c>
    </row>
    <row r="31" spans="2:25" ht="9" customHeight="1">
      <c r="B31" s="107">
        <f>B30+B10</f>
        <v>22</v>
      </c>
      <c r="C31" s="108">
        <f>B31*D4+D3</f>
        <v>81.5</v>
      </c>
      <c r="Y31" s="17">
        <v>22</v>
      </c>
    </row>
    <row r="32" spans="2:25" ht="18" customHeight="1">
      <c r="B32" s="192" t="str">
        <f>CONCATENATE(I3," ",J3," ",L3," ",M3)</f>
        <v>x 3,5  +  4,5</v>
      </c>
      <c r="C32" s="193"/>
      <c r="I32" s="18"/>
      <c r="J32" s="18"/>
      <c r="K32" s="18"/>
      <c r="L32" s="18"/>
      <c r="Y32" s="17">
        <v>23</v>
      </c>
    </row>
  </sheetData>
  <sheetProtection password="9E47" sheet="1" objects="1" scenarios="1" formatCells="0" selectLockedCells="1"/>
  <mergeCells count="8">
    <mergeCell ref="G2:O2"/>
    <mergeCell ref="G6:O6"/>
    <mergeCell ref="B32:C32"/>
    <mergeCell ref="B3:C3"/>
    <mergeCell ref="B4:C4"/>
    <mergeCell ref="B2:D2"/>
    <mergeCell ref="F4:G4"/>
    <mergeCell ref="O4:P4"/>
  </mergeCells>
  <conditionalFormatting sqref="F4 O4 B3:C4 B2:D2">
    <cfRule type="cellIs" priority="1" dxfId="0" operator="equal" stopIfTrue="1">
      <formula>""</formula>
    </cfRule>
  </conditionalFormatting>
  <conditionalFormatting sqref="G5">
    <cfRule type="expression" priority="2" dxfId="3" stopIfTrue="1">
      <formula>$O$5&lt;&gt;""</formula>
    </cfRule>
  </conditionalFormatting>
  <conditionalFormatting sqref="H3">
    <cfRule type="expression" priority="3" dxfId="4" stopIfTrue="1">
      <formula>G3&lt;&gt;""</formula>
    </cfRule>
  </conditionalFormatting>
  <conditionalFormatting sqref="K3">
    <cfRule type="expression" priority="4" dxfId="4" stopIfTrue="1">
      <formula>G3&lt;&gt;""</formula>
    </cfRule>
  </conditionalFormatting>
  <conditionalFormatting sqref="N3">
    <cfRule type="expression" priority="5" dxfId="4" stopIfTrue="1">
      <formula>G3&lt;&gt;""</formula>
    </cfRule>
  </conditionalFormatting>
  <conditionalFormatting sqref="N5">
    <cfRule type="expression" priority="6" dxfId="4" stopIfTrue="1">
      <formula>O5&lt;&gt;""</formula>
    </cfRule>
  </conditionalFormatting>
  <conditionalFormatting sqref="K5">
    <cfRule type="expression" priority="7" dxfId="4" stopIfTrue="1">
      <formula>O5&lt;&gt;""</formula>
    </cfRule>
  </conditionalFormatting>
  <conditionalFormatting sqref="H5">
    <cfRule type="expression" priority="8" dxfId="4" stopIfTrue="1">
      <formula>O5&lt;&gt;""</formula>
    </cfRule>
  </conditionalFormatting>
  <printOptions horizontalCentered="1" verticalCentered="1"/>
  <pageMargins left="0.5905511811023623" right="0.5905511811023623" top="0.5905511811023623" bottom="0.3937007874015748" header="0.3937007874015748" footer="0.3937007874015748"/>
  <pageSetup blackAndWhite="1" errors="blank" horizontalDpi="300" verticalDpi="300" orientation="landscape" paperSize="9" r:id="rId4"/>
  <headerFooter alignWithMargins="0">
    <oddHeader>&amp;LHoezo ... WiskNuDde ???&amp;C&amp;"Arial,Vet"&amp;14LINEAIR VERGELIJKEN&amp;R&amp;D &amp;6 (c) JvdWeg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tabColor indexed="8"/>
  </sheetPr>
  <dimension ref="A1:AB32"/>
  <sheetViews>
    <sheetView showGridLines="0" showRowColHeaders="0" showOutlineSymbols="0" workbookViewId="0" topLeftCell="A1">
      <pane xSplit="22" ySplit="7" topLeftCell="W8" activePane="bottomRight" state="frozen"/>
      <selection pane="topLeft" activeCell="A1" sqref="A1"/>
      <selection pane="topRight" activeCell="W1" sqref="W1"/>
      <selection pane="bottomLeft" activeCell="A8" sqref="A8"/>
      <selection pane="bottomRight" activeCell="D3" sqref="D3"/>
    </sheetView>
  </sheetViews>
  <sheetFormatPr defaultColWidth="9.140625" defaultRowHeight="18" customHeight="1"/>
  <cols>
    <col min="1" max="1" width="0.71875" style="18" customWidth="1"/>
    <col min="2" max="3" width="7.7109375" style="37" customWidth="1"/>
    <col min="4" max="4" width="9.7109375" style="18" customWidth="1"/>
    <col min="5" max="5" width="10.7109375" style="18" customWidth="1"/>
    <col min="6" max="6" width="13.7109375" style="18" customWidth="1"/>
    <col min="7" max="7" width="7.7109375" style="18" customWidth="1"/>
    <col min="8" max="8" width="2.7109375" style="18" customWidth="1"/>
    <col min="9" max="9" width="2.7109375" style="38" customWidth="1"/>
    <col min="10" max="10" width="7.7109375" style="38" customWidth="1"/>
    <col min="11" max="11" width="5.7109375" style="38" customWidth="1"/>
    <col min="12" max="12" width="2.7109375" style="38" customWidth="1"/>
    <col min="13" max="13" width="7.7109375" style="18" customWidth="1"/>
    <col min="14" max="14" width="2.7109375" style="18" customWidth="1"/>
    <col min="15" max="15" width="7.7109375" style="18" customWidth="1"/>
    <col min="16" max="16" width="13.7109375" style="18" customWidth="1"/>
    <col min="17" max="17" width="9.7109375" style="18" customWidth="1"/>
    <col min="18" max="19" width="7.7109375" style="18" customWidth="1"/>
    <col min="20" max="20" width="0.71875" style="18" customWidth="1"/>
    <col min="21" max="23" width="7.7109375" style="18" customWidth="1"/>
    <col min="24" max="24" width="7.7109375" style="16" hidden="1" customWidth="1"/>
    <col min="25" max="25" width="7.7109375" style="17" hidden="1" customWidth="1"/>
    <col min="26" max="16384" width="7.7109375" style="18" customWidth="1"/>
  </cols>
  <sheetData>
    <row r="1" spans="1:28" ht="3.75" customHeight="1">
      <c r="A1" s="70"/>
      <c r="B1" s="69"/>
      <c r="C1" s="69"/>
      <c r="D1" s="70"/>
      <c r="E1" s="70"/>
      <c r="F1" s="70"/>
      <c r="G1" s="70"/>
      <c r="H1" s="70"/>
      <c r="I1" s="71"/>
      <c r="J1" s="71"/>
      <c r="K1" s="71"/>
      <c r="L1" s="71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Z1" s="70"/>
      <c r="AA1" s="70"/>
      <c r="AB1" s="70"/>
    </row>
    <row r="2" spans="1:28" ht="18" customHeight="1">
      <c r="A2" s="70"/>
      <c r="B2" s="233" t="s">
        <v>11</v>
      </c>
      <c r="C2" s="234"/>
      <c r="D2" s="234"/>
      <c r="E2" s="72"/>
      <c r="F2" s="70"/>
      <c r="G2" s="226" t="str">
        <f>CONCATENATE(B8," ",I3," ",J3,"  ",L3,"  ",M3,"   =   ",C8)</f>
        <v>a x 5   +   5   =   b</v>
      </c>
      <c r="H2" s="226"/>
      <c r="I2" s="227"/>
      <c r="J2" s="227"/>
      <c r="K2" s="228"/>
      <c r="L2" s="228"/>
      <c r="M2" s="228"/>
      <c r="N2" s="228"/>
      <c r="O2" s="228"/>
      <c r="P2" s="70"/>
      <c r="Q2" s="70"/>
      <c r="R2" s="70"/>
      <c r="S2" s="70"/>
      <c r="T2" s="71"/>
      <c r="U2" s="70"/>
      <c r="V2" s="70"/>
      <c r="W2" s="70"/>
      <c r="X2" s="20" t="b">
        <v>1</v>
      </c>
      <c r="Z2" s="70"/>
      <c r="AA2" s="70"/>
      <c r="AB2" s="70"/>
    </row>
    <row r="3" spans="1:28" s="28" customFormat="1" ht="18" customHeight="1">
      <c r="A3" s="73"/>
      <c r="B3" s="230" t="s">
        <v>3</v>
      </c>
      <c r="C3" s="231"/>
      <c r="D3" s="5">
        <v>5</v>
      </c>
      <c r="E3" s="73"/>
      <c r="F3" s="74" t="str">
        <f>"IN ("&amp;B8&amp;")"</f>
        <v>IN (a)</v>
      </c>
      <c r="G3" s="23"/>
      <c r="H3" s="75"/>
      <c r="I3" s="94" t="s">
        <v>2</v>
      </c>
      <c r="J3" s="93">
        <f>IF(D4="","",D4)</f>
        <v>5</v>
      </c>
      <c r="K3" s="70"/>
      <c r="L3" s="94" t="s">
        <v>0</v>
      </c>
      <c r="M3" s="93">
        <f>IF(D3="","",D3)</f>
        <v>5</v>
      </c>
      <c r="N3" s="77">
        <f>IF(G3="","","=")</f>
      </c>
      <c r="O3" s="95">
        <f>IF(G3="","",G3*D4+D3)</f>
      </c>
      <c r="P3" s="74" t="str">
        <f>"UIT ("&amp;C8&amp;")"</f>
        <v>UIT (b)</v>
      </c>
      <c r="Q3" s="73"/>
      <c r="R3" s="79"/>
      <c r="S3" s="73"/>
      <c r="T3" s="80"/>
      <c r="U3" s="73"/>
      <c r="V3" s="73"/>
      <c r="W3" s="73"/>
      <c r="X3" s="26" t="b">
        <v>0</v>
      </c>
      <c r="Y3" s="27"/>
      <c r="Z3" s="73"/>
      <c r="AA3" s="73"/>
      <c r="AB3" s="73"/>
    </row>
    <row r="4" spans="1:28" ht="18" customHeight="1">
      <c r="A4" s="70"/>
      <c r="B4" s="232" t="s">
        <v>4</v>
      </c>
      <c r="C4" s="231"/>
      <c r="D4" s="5">
        <v>5</v>
      </c>
      <c r="E4" s="81"/>
      <c r="F4" s="235" t="s">
        <v>6</v>
      </c>
      <c r="G4" s="236"/>
      <c r="H4" s="82"/>
      <c r="I4" s="79"/>
      <c r="J4" s="79"/>
      <c r="K4" s="83" t="s">
        <v>1</v>
      </c>
      <c r="L4" s="79"/>
      <c r="M4" s="79"/>
      <c r="N4" s="79"/>
      <c r="O4" s="237" t="s">
        <v>7</v>
      </c>
      <c r="P4" s="238"/>
      <c r="Q4" s="70"/>
      <c r="R4" s="84"/>
      <c r="S4" s="70"/>
      <c r="T4" s="70"/>
      <c r="U4" s="70"/>
      <c r="V4" s="70"/>
      <c r="W4" s="70"/>
      <c r="X4" s="20" t="b">
        <v>0</v>
      </c>
      <c r="Z4" s="70"/>
      <c r="AA4" s="70"/>
      <c r="AB4" s="70"/>
    </row>
    <row r="5" spans="1:28" ht="18" customHeight="1">
      <c r="A5" s="70"/>
      <c r="B5" s="85"/>
      <c r="C5" s="69"/>
      <c r="D5" s="70"/>
      <c r="E5" s="70"/>
      <c r="F5" s="81"/>
      <c r="G5" s="86">
        <f>IF(O5="","",(O5+-D3)/D4)</f>
      </c>
      <c r="H5" s="77">
        <f>IF(O5="","","=")</f>
      </c>
      <c r="I5" s="87" t="str">
        <f>IF(OR(I3="x",I3="*"),"÷",IF(I3="+","-",IF(OR(I3="/",I3="÷"),"*",IF(I3="-","+",""))))</f>
        <v>÷</v>
      </c>
      <c r="J5" s="88">
        <f>J3</f>
        <v>5</v>
      </c>
      <c r="K5" s="71"/>
      <c r="L5" s="89" t="s">
        <v>5</v>
      </c>
      <c r="M5" s="76">
        <f>M3</f>
        <v>5</v>
      </c>
      <c r="N5" s="76"/>
      <c r="O5" s="8"/>
      <c r="P5" s="70"/>
      <c r="Q5" s="90"/>
      <c r="R5" s="84"/>
      <c r="S5" s="78"/>
      <c r="T5" s="70"/>
      <c r="U5" s="70"/>
      <c r="V5" s="70"/>
      <c r="W5" s="70"/>
      <c r="X5" s="20" t="b">
        <v>0</v>
      </c>
      <c r="Z5" s="70"/>
      <c r="AA5" s="70"/>
      <c r="AB5" s="70"/>
    </row>
    <row r="6" spans="1:28" ht="18" customHeight="1">
      <c r="A6" s="70"/>
      <c r="B6" s="69"/>
      <c r="C6" s="69"/>
      <c r="D6" s="70"/>
      <c r="E6" s="70"/>
      <c r="F6" s="70"/>
      <c r="G6" s="229" t="str">
        <f>IF(O5="",CONCATENATE("(",C8," ",L5," ",M5,")  ",I5,"  ",J5,"   =   ",B8),CONCATENATE("(",O5," ",L5," ",M5,")  ",I5,"  ",J5,"   =   ",G5))</f>
        <v>(b - 5)  ÷  5   =   a</v>
      </c>
      <c r="H6" s="229"/>
      <c r="I6" s="229"/>
      <c r="J6" s="229"/>
      <c r="K6" s="228"/>
      <c r="L6" s="228"/>
      <c r="M6" s="228"/>
      <c r="N6" s="228"/>
      <c r="O6" s="228"/>
      <c r="P6" s="70"/>
      <c r="Q6" s="70"/>
      <c r="R6" s="84"/>
      <c r="S6" s="70"/>
      <c r="T6" s="70"/>
      <c r="U6" s="70"/>
      <c r="V6" s="70"/>
      <c r="W6" s="70"/>
      <c r="X6" s="20" t="b">
        <v>0</v>
      </c>
      <c r="Z6" s="70"/>
      <c r="AA6" s="70"/>
      <c r="AB6" s="70"/>
    </row>
    <row r="7" spans="1:24" ht="2.25" customHeight="1">
      <c r="A7" s="70"/>
      <c r="B7" s="69"/>
      <c r="C7" s="69"/>
      <c r="D7" s="70"/>
      <c r="E7" s="70"/>
      <c r="F7" s="70"/>
      <c r="G7" s="70"/>
      <c r="H7" s="70"/>
      <c r="I7" s="70"/>
      <c r="J7" s="71"/>
      <c r="K7" s="91"/>
      <c r="L7" s="71"/>
      <c r="M7" s="92"/>
      <c r="N7" s="92"/>
      <c r="O7" s="92"/>
      <c r="P7" s="70"/>
      <c r="Q7" s="70"/>
      <c r="R7" s="70"/>
      <c r="S7" s="70"/>
      <c r="T7" s="70"/>
      <c r="U7" s="70"/>
      <c r="V7" s="70"/>
      <c r="W7" s="70"/>
      <c r="X7" s="20" t="b">
        <v>0</v>
      </c>
    </row>
    <row r="8" spans="2:24" ht="18" customHeight="1" thickBot="1">
      <c r="B8" s="179" t="str">
        <f>LEFT(F4,1)</f>
        <v>a</v>
      </c>
      <c r="C8" s="180" t="str">
        <f>LEFT(O4,1)</f>
        <v>b</v>
      </c>
      <c r="M8" s="181"/>
      <c r="N8" s="181"/>
      <c r="O8" s="181"/>
      <c r="X8" s="20" t="b">
        <v>0</v>
      </c>
    </row>
    <row r="9" spans="2:25" ht="18" customHeight="1">
      <c r="B9" s="172">
        <v>0</v>
      </c>
      <c r="C9" s="176">
        <f>D4*B9+D3</f>
        <v>5</v>
      </c>
      <c r="D9" s="182" t="str">
        <f>IF(D4="","","steeds")</f>
        <v>steeds</v>
      </c>
      <c r="X9" s="20" t="b">
        <v>0</v>
      </c>
      <c r="Y9" s="17">
        <f>B9</f>
        <v>0</v>
      </c>
    </row>
    <row r="10" spans="2:25" ht="18" customHeight="1">
      <c r="B10" s="9">
        <v>1</v>
      </c>
      <c r="C10" s="177">
        <f>B10*D4+D3</f>
        <v>10</v>
      </c>
      <c r="D10" s="183" t="str">
        <f>IF(D4="","",IF(D4&gt;0,"+"&amp;D4*B10,D4*B10))</f>
        <v>+5</v>
      </c>
      <c r="Y10" s="17">
        <v>1</v>
      </c>
    </row>
    <row r="11" spans="2:25" ht="18" customHeight="1">
      <c r="B11" s="173">
        <f>B10+B10</f>
        <v>2</v>
      </c>
      <c r="C11" s="177">
        <f>B11*D4+D3</f>
        <v>15</v>
      </c>
      <c r="D11" s="17"/>
      <c r="Y11" s="17">
        <v>2</v>
      </c>
    </row>
    <row r="12" spans="2:25" ht="18" customHeight="1">
      <c r="B12" s="174">
        <f>B11+B10</f>
        <v>3</v>
      </c>
      <c r="C12" s="177">
        <f>B12*D4+D3</f>
        <v>20</v>
      </c>
      <c r="Y12" s="17">
        <v>3</v>
      </c>
    </row>
    <row r="13" spans="2:25" ht="18" customHeight="1">
      <c r="B13" s="173">
        <f>B12+B10</f>
        <v>4</v>
      </c>
      <c r="C13" s="177">
        <f>B13*D4+D3</f>
        <v>25</v>
      </c>
      <c r="K13" s="18"/>
      <c r="L13" s="18"/>
      <c r="Y13" s="17">
        <v>4</v>
      </c>
    </row>
    <row r="14" spans="2:25" ht="18" customHeight="1">
      <c r="B14" s="174">
        <f>B13+B10</f>
        <v>5</v>
      </c>
      <c r="C14" s="177">
        <f>B14*D4+D3</f>
        <v>30</v>
      </c>
      <c r="K14" s="18"/>
      <c r="L14" s="18"/>
      <c r="Y14" s="17">
        <v>5</v>
      </c>
    </row>
    <row r="15" spans="2:25" ht="18" customHeight="1">
      <c r="B15" s="173">
        <f>B14+B10</f>
        <v>6</v>
      </c>
      <c r="C15" s="177">
        <f>B15*D4+D3</f>
        <v>35</v>
      </c>
      <c r="K15" s="18"/>
      <c r="L15" s="18"/>
      <c r="Y15" s="17">
        <v>6</v>
      </c>
    </row>
    <row r="16" spans="2:25" ht="18" customHeight="1">
      <c r="B16" s="174">
        <f>B15+B10</f>
        <v>7</v>
      </c>
      <c r="C16" s="177">
        <f>B16*D4+D3</f>
        <v>40</v>
      </c>
      <c r="Y16" s="17">
        <v>7</v>
      </c>
    </row>
    <row r="17" spans="2:25" ht="18" customHeight="1">
      <c r="B17" s="173">
        <f>B16+B10</f>
        <v>8</v>
      </c>
      <c r="C17" s="177">
        <f>B17*D4+D3</f>
        <v>45</v>
      </c>
      <c r="Y17" s="17">
        <v>8</v>
      </c>
    </row>
    <row r="18" spans="2:25" ht="18" customHeight="1">
      <c r="B18" s="174">
        <f>B17+B10</f>
        <v>9</v>
      </c>
      <c r="C18" s="177">
        <f>B18*D4+D3</f>
        <v>50</v>
      </c>
      <c r="Y18" s="17">
        <v>9</v>
      </c>
    </row>
    <row r="19" spans="2:25" ht="18" customHeight="1">
      <c r="B19" s="173">
        <f>B18+B10</f>
        <v>10</v>
      </c>
      <c r="C19" s="177">
        <f>B19*D4+D3</f>
        <v>55</v>
      </c>
      <c r="Y19" s="17">
        <v>10</v>
      </c>
    </row>
    <row r="20" spans="2:25" ht="18" customHeight="1">
      <c r="B20" s="174">
        <f>B19+B10</f>
        <v>11</v>
      </c>
      <c r="C20" s="177">
        <f>B20*D4+D3</f>
        <v>60</v>
      </c>
      <c r="Y20" s="17">
        <v>11</v>
      </c>
    </row>
    <row r="21" spans="2:25" ht="18" customHeight="1">
      <c r="B21" s="173">
        <f>B20+B10</f>
        <v>12</v>
      </c>
      <c r="C21" s="177">
        <f>B21*D4+D3</f>
        <v>65</v>
      </c>
      <c r="Y21" s="17">
        <v>12</v>
      </c>
    </row>
    <row r="22" spans="2:25" ht="18" customHeight="1">
      <c r="B22" s="174">
        <f>B21+B10</f>
        <v>13</v>
      </c>
      <c r="C22" s="177">
        <f>B22*D4+D3</f>
        <v>70</v>
      </c>
      <c r="Y22" s="17">
        <v>13</v>
      </c>
    </row>
    <row r="23" spans="2:25" ht="18" customHeight="1">
      <c r="B23" s="173">
        <f>B22+B10</f>
        <v>14</v>
      </c>
      <c r="C23" s="177">
        <f>B23*D4+D3</f>
        <v>75</v>
      </c>
      <c r="Y23" s="17">
        <v>14</v>
      </c>
    </row>
    <row r="24" spans="2:25" ht="18" customHeight="1">
      <c r="B24" s="174">
        <f>B23+B10</f>
        <v>15</v>
      </c>
      <c r="C24" s="177">
        <f>B24*D4+D3</f>
        <v>80</v>
      </c>
      <c r="Y24" s="17">
        <v>15</v>
      </c>
    </row>
    <row r="25" spans="2:25" ht="18" customHeight="1">
      <c r="B25" s="173">
        <f>B24+B10</f>
        <v>16</v>
      </c>
      <c r="C25" s="177">
        <f>B25*D4+D3</f>
        <v>85</v>
      </c>
      <c r="Y25" s="17">
        <v>16</v>
      </c>
    </row>
    <row r="26" spans="2:25" ht="18" customHeight="1">
      <c r="B26" s="174">
        <f>B25+B10</f>
        <v>17</v>
      </c>
      <c r="C26" s="177">
        <f>B26*D4+D3</f>
        <v>90</v>
      </c>
      <c r="Y26" s="17">
        <v>17</v>
      </c>
    </row>
    <row r="27" spans="2:25" ht="18" customHeight="1">
      <c r="B27" s="173">
        <f>B26+B10</f>
        <v>18</v>
      </c>
      <c r="C27" s="177">
        <f>B27*D4+D3</f>
        <v>95</v>
      </c>
      <c r="Y27" s="17">
        <v>18</v>
      </c>
    </row>
    <row r="28" spans="2:25" ht="18" customHeight="1">
      <c r="B28" s="174">
        <f>B27+B10</f>
        <v>19</v>
      </c>
      <c r="C28" s="177">
        <f>B28*D4+D3</f>
        <v>100</v>
      </c>
      <c r="Y28" s="17">
        <v>19</v>
      </c>
    </row>
    <row r="29" spans="2:25" ht="18" customHeight="1">
      <c r="B29" s="175">
        <f>B28+B10</f>
        <v>20</v>
      </c>
      <c r="C29" s="178">
        <f>B29*D4+D3</f>
        <v>105</v>
      </c>
      <c r="Y29" s="17">
        <v>20</v>
      </c>
    </row>
    <row r="30" spans="2:25" ht="9" customHeight="1">
      <c r="B30" s="107">
        <f>B29+B10</f>
        <v>21</v>
      </c>
      <c r="C30" s="108">
        <f>B30*D4+D3</f>
        <v>110</v>
      </c>
      <c r="Y30" s="17">
        <v>21</v>
      </c>
    </row>
    <row r="31" spans="2:25" ht="9" customHeight="1">
      <c r="B31" s="107">
        <f>B30+B10</f>
        <v>22</v>
      </c>
      <c r="C31" s="108">
        <f>B31*D4+D3</f>
        <v>115</v>
      </c>
      <c r="Y31" s="17">
        <v>22</v>
      </c>
    </row>
    <row r="32" spans="2:25" ht="18" customHeight="1">
      <c r="B32" s="192" t="str">
        <f>CONCATENATE(I3," ",J3," ",L3," ",M3)</f>
        <v>x 5  +  5</v>
      </c>
      <c r="C32" s="193"/>
      <c r="I32" s="18"/>
      <c r="J32" s="18"/>
      <c r="K32" s="18"/>
      <c r="L32" s="18"/>
      <c r="Y32" s="17">
        <v>23</v>
      </c>
    </row>
  </sheetData>
  <sheetProtection password="9EA7" sheet="1" objects="1" scenarios="1" formatCells="0" selectLockedCells="1"/>
  <mergeCells count="8">
    <mergeCell ref="G2:O2"/>
    <mergeCell ref="G6:O6"/>
    <mergeCell ref="B32:C32"/>
    <mergeCell ref="B3:C3"/>
    <mergeCell ref="B4:C4"/>
    <mergeCell ref="B2:D2"/>
    <mergeCell ref="F4:G4"/>
    <mergeCell ref="O4:P4"/>
  </mergeCells>
  <conditionalFormatting sqref="F4 O4 B3:C4 B2:D2">
    <cfRule type="cellIs" priority="1" dxfId="0" operator="equal" stopIfTrue="1">
      <formula>""</formula>
    </cfRule>
  </conditionalFormatting>
  <conditionalFormatting sqref="H3">
    <cfRule type="expression" priority="2" dxfId="5" stopIfTrue="1">
      <formula>G3&lt;&gt;""</formula>
    </cfRule>
  </conditionalFormatting>
  <conditionalFormatting sqref="K3">
    <cfRule type="expression" priority="3" dxfId="5" stopIfTrue="1">
      <formula>G3&lt;&gt;""</formula>
    </cfRule>
  </conditionalFormatting>
  <conditionalFormatting sqref="N3">
    <cfRule type="expression" priority="4" dxfId="5" stopIfTrue="1">
      <formula>G3&lt;&gt;""</formula>
    </cfRule>
  </conditionalFormatting>
  <conditionalFormatting sqref="N5">
    <cfRule type="expression" priority="5" dxfId="5" stopIfTrue="1">
      <formula>O5&lt;&gt;""</formula>
    </cfRule>
  </conditionalFormatting>
  <conditionalFormatting sqref="K5">
    <cfRule type="expression" priority="6" dxfId="5" stopIfTrue="1">
      <formula>O5&lt;&gt;""</formula>
    </cfRule>
  </conditionalFormatting>
  <conditionalFormatting sqref="H5">
    <cfRule type="expression" priority="7" dxfId="5" stopIfTrue="1">
      <formula>O5&lt;&gt;""</formula>
    </cfRule>
  </conditionalFormatting>
  <conditionalFormatting sqref="G5">
    <cfRule type="expression" priority="8" dxfId="6" stopIfTrue="1">
      <formula>$O$5&lt;&gt;""</formula>
    </cfRule>
  </conditionalFormatting>
  <printOptions horizontalCentered="1" verticalCentered="1"/>
  <pageMargins left="0.5905511811023623" right="0.5905511811023623" top="0.5905511811023623" bottom="0.3937007874015748" header="0.3937007874015748" footer="0.3937007874015748"/>
  <pageSetup blackAndWhite="1" errors="blank" horizontalDpi="300" verticalDpi="300" orientation="landscape" paperSize="9" r:id="rId4"/>
  <headerFooter alignWithMargins="0">
    <oddHeader>&amp;LHoezo ... WiskNuDde ???&amp;C&amp;"Arial,Vet"&amp;14LINEAIR VERGELIJKEN&amp;R&amp;D &amp;6 (c) JvdWeg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>
    <tabColor indexed="12"/>
  </sheetPr>
  <dimension ref="B2:X39"/>
  <sheetViews>
    <sheetView showGridLines="0" showRowColHeaders="0" showOutlineSymbols="0" workbookViewId="0" topLeftCell="A1">
      <pane xSplit="18" ySplit="1" topLeftCell="S2" activePane="bottomRight" state="frozen"/>
      <selection pane="topLeft" activeCell="A1" sqref="A1"/>
      <selection pane="topRight" activeCell="S1" sqref="S1"/>
      <selection pane="bottomLeft" activeCell="A2" sqref="A2"/>
      <selection pane="bottomRight" activeCell="C4" sqref="C4"/>
    </sheetView>
  </sheetViews>
  <sheetFormatPr defaultColWidth="9.140625" defaultRowHeight="18" customHeight="1"/>
  <cols>
    <col min="1" max="1" width="0.71875" style="96" customWidth="1"/>
    <col min="2" max="7" width="7.7109375" style="96" customWidth="1"/>
    <col min="8" max="8" width="13.7109375" style="96" customWidth="1"/>
    <col min="9" max="9" width="14.7109375" style="96" customWidth="1"/>
    <col min="10" max="18" width="7.7109375" style="96" customWidth="1"/>
    <col min="19" max="20" width="7.7109375" style="97" customWidth="1"/>
    <col min="21" max="16384" width="7.7109375" style="96" customWidth="1"/>
  </cols>
  <sheetData>
    <row r="1" ht="3.75" customHeight="1"/>
    <row r="2" spans="2:24" ht="18" customHeight="1" thickBot="1">
      <c r="B2" s="113"/>
      <c r="C2" s="197" t="s">
        <v>16</v>
      </c>
      <c r="D2" s="241"/>
      <c r="E2" s="241"/>
      <c r="F2" s="241"/>
      <c r="J2" s="128"/>
      <c r="K2" s="128"/>
      <c r="L2" s="137" t="str">
        <f>"a "&amp;RIGHT(G5,2)</f>
        <v>a km</v>
      </c>
      <c r="M2" s="139">
        <v>0</v>
      </c>
      <c r="N2" s="139">
        <v>1.4</v>
      </c>
      <c r="O2" s="140">
        <v>1.5</v>
      </c>
      <c r="P2" s="139">
        <v>3</v>
      </c>
      <c r="Q2" s="141">
        <v>4</v>
      </c>
      <c r="X2" s="143" t="b">
        <v>0</v>
      </c>
    </row>
    <row r="3" spans="2:20" s="98" customFormat="1" ht="18" customHeight="1">
      <c r="B3" s="114"/>
      <c r="C3" s="168" t="s">
        <v>12</v>
      </c>
      <c r="D3" s="169" t="s">
        <v>13</v>
      </c>
      <c r="E3" s="170" t="s">
        <v>14</v>
      </c>
      <c r="F3" s="171" t="s">
        <v>15</v>
      </c>
      <c r="H3" s="99"/>
      <c r="I3" s="239" t="str">
        <f>"aantal "&amp;B7&amp;" x "&amp;C5&amp;" + "&amp;C4&amp;" = "</f>
        <v>aantal km x 1,5 + 6 = </v>
      </c>
      <c r="J3" s="240"/>
      <c r="K3" s="240"/>
      <c r="L3" s="119" t="str">
        <f>C7</f>
        <v>A</v>
      </c>
      <c r="M3" s="135">
        <f>M2*C5+C4</f>
        <v>6</v>
      </c>
      <c r="N3" s="135">
        <f>N2*C5+C4</f>
        <v>8.1</v>
      </c>
      <c r="O3" s="136">
        <f>O2*C5+C4</f>
        <v>8.25</v>
      </c>
      <c r="P3" s="136">
        <f>P2*C5+C4</f>
        <v>10.5</v>
      </c>
      <c r="Q3" s="136">
        <f>Q2*C5+C4</f>
        <v>12</v>
      </c>
      <c r="S3" s="100"/>
      <c r="T3" s="100"/>
    </row>
    <row r="4" spans="2:17" ht="18" customHeight="1">
      <c r="B4" s="113"/>
      <c r="C4" s="106">
        <f>ATax!D3</f>
        <v>6</v>
      </c>
      <c r="D4" s="106">
        <f>BTax!D3</f>
        <v>5</v>
      </c>
      <c r="E4" s="106">
        <f>CTax!D3</f>
        <v>4.5</v>
      </c>
      <c r="F4" s="106">
        <f>DTax!D3</f>
        <v>5</v>
      </c>
      <c r="G4" s="242" t="s">
        <v>3</v>
      </c>
      <c r="H4" s="243"/>
      <c r="I4" s="239" t="str">
        <f>"aantal "&amp;B7&amp;" x "&amp;D5&amp;" + "&amp;D4&amp;" = "</f>
        <v>aantal km x 2,5 + 5 = </v>
      </c>
      <c r="J4" s="240"/>
      <c r="K4" s="240"/>
      <c r="L4" s="120" t="str">
        <f>D7</f>
        <v>B</v>
      </c>
      <c r="M4" s="124">
        <f>M2*D5+D4</f>
        <v>5</v>
      </c>
      <c r="N4" s="124">
        <f>N2*D5+D4</f>
        <v>8.5</v>
      </c>
      <c r="O4" s="125">
        <f>O2*D5+D4</f>
        <v>8.75</v>
      </c>
      <c r="P4" s="125">
        <f>P2*D5+D4</f>
        <v>12.5</v>
      </c>
      <c r="Q4" s="125">
        <f>Q2*D5+D4</f>
        <v>15</v>
      </c>
    </row>
    <row r="5" spans="2:17" ht="18" customHeight="1">
      <c r="B5" s="115"/>
      <c r="C5" s="129">
        <f>ATax!D4</f>
        <v>1.5</v>
      </c>
      <c r="D5" s="129">
        <f>BTax!D4</f>
        <v>2.5</v>
      </c>
      <c r="E5" s="129">
        <f>CTax!D4</f>
        <v>3.5</v>
      </c>
      <c r="F5" s="129">
        <f>DTax!D4</f>
        <v>5</v>
      </c>
      <c r="G5" s="242" t="s">
        <v>4</v>
      </c>
      <c r="H5" s="243"/>
      <c r="I5" s="239" t="str">
        <f>"aantal "&amp;B7&amp;" x "&amp;E5&amp;" + "&amp;E4&amp;" = "</f>
        <v>aantal km x 3,5 + 4,5 = </v>
      </c>
      <c r="J5" s="240"/>
      <c r="K5" s="240"/>
      <c r="L5" s="121" t="str">
        <f>E7</f>
        <v>C</v>
      </c>
      <c r="M5" s="124">
        <f>M2*E5+E4</f>
        <v>4.5</v>
      </c>
      <c r="N5" s="124">
        <f>N2*E5+E4</f>
        <v>9.399999999999999</v>
      </c>
      <c r="O5" s="125">
        <f>O2*E5+E4</f>
        <v>9.75</v>
      </c>
      <c r="P5" s="125">
        <f>P2*E5+E4</f>
        <v>15</v>
      </c>
      <c r="Q5" s="125">
        <f>Q2*E5+E4</f>
        <v>18.5</v>
      </c>
    </row>
    <row r="6" spans="2:17" ht="18" customHeight="1">
      <c r="B6" s="113"/>
      <c r="C6" s="130"/>
      <c r="D6" s="130"/>
      <c r="E6" s="130"/>
      <c r="F6" s="130"/>
      <c r="I6" s="239" t="str">
        <f>"aantal "&amp;B7&amp;" x "&amp;F5&amp;" + "&amp;F4&amp;" = "</f>
        <v>aantal km x 5 + 5 = </v>
      </c>
      <c r="J6" s="240"/>
      <c r="K6" s="240"/>
      <c r="L6" s="122" t="str">
        <f>F7</f>
        <v>D</v>
      </c>
      <c r="M6" s="126">
        <f>M2*F5+F4</f>
        <v>5</v>
      </c>
      <c r="N6" s="126">
        <f>N2*F5+F4</f>
        <v>12</v>
      </c>
      <c r="O6" s="127">
        <f>O2*F5+F4</f>
        <v>12.5</v>
      </c>
      <c r="P6" s="127">
        <f>P2*F5+F4</f>
        <v>20</v>
      </c>
      <c r="Q6" s="127">
        <f>Q2*F5+F4</f>
        <v>25</v>
      </c>
    </row>
    <row r="7" spans="2:6" ht="18" customHeight="1" thickBot="1">
      <c r="B7" s="116" t="str">
        <f>RIGHT(G5,2)</f>
        <v>km</v>
      </c>
      <c r="C7" s="131" t="str">
        <f>LEFT(C3,1)</f>
        <v>A</v>
      </c>
      <c r="D7" s="132" t="str">
        <f>LEFT(D3,1)</f>
        <v>B</v>
      </c>
      <c r="E7" s="133" t="str">
        <f>LEFT(E3,1)</f>
        <v>C</v>
      </c>
      <c r="F7" s="134" t="str">
        <f>LEFT(F3,1)</f>
        <v>D</v>
      </c>
    </row>
    <row r="8" spans="2:6" ht="18" customHeight="1">
      <c r="B8" s="142">
        <v>0</v>
      </c>
      <c r="C8" s="101">
        <f>B8*C5+C4</f>
        <v>6</v>
      </c>
      <c r="D8" s="101">
        <f>B8*D5+D4</f>
        <v>5</v>
      </c>
      <c r="E8" s="101">
        <f>B8*E5+E4</f>
        <v>4.5</v>
      </c>
      <c r="F8" s="101">
        <f>B8*F5+F4</f>
        <v>5</v>
      </c>
    </row>
    <row r="9" spans="2:6" ht="18" customHeight="1">
      <c r="B9" s="123">
        <v>1</v>
      </c>
      <c r="C9" s="102">
        <f>B9*C5+C4</f>
        <v>7.5</v>
      </c>
      <c r="D9" s="103">
        <f>B9*D5+D4</f>
        <v>7.5</v>
      </c>
      <c r="E9" s="103">
        <f>B9*E5+E4</f>
        <v>8</v>
      </c>
      <c r="F9" s="103">
        <f>B9*F5+F4</f>
        <v>10</v>
      </c>
    </row>
    <row r="10" spans="2:6" ht="18" customHeight="1">
      <c r="B10" s="117">
        <f>B9+B9-B8</f>
        <v>2</v>
      </c>
      <c r="C10" s="102">
        <f>B10*C5+C4</f>
        <v>9</v>
      </c>
      <c r="D10" s="103">
        <f>B10*D5+D4</f>
        <v>10</v>
      </c>
      <c r="E10" s="103">
        <f>B10*E5+E4</f>
        <v>11.5</v>
      </c>
      <c r="F10" s="103">
        <f>B10*F5+F4</f>
        <v>15</v>
      </c>
    </row>
    <row r="11" spans="2:6" ht="18" customHeight="1">
      <c r="B11" s="118">
        <f aca="true" t="shared" si="0" ref="B11:B30">B10+B10-B9</f>
        <v>3</v>
      </c>
      <c r="C11" s="102">
        <f>B11*C5+C4</f>
        <v>10.5</v>
      </c>
      <c r="D11" s="103">
        <f>B11*D5+D4</f>
        <v>12.5</v>
      </c>
      <c r="E11" s="103">
        <f>B11*E5+E4</f>
        <v>15</v>
      </c>
      <c r="F11" s="103">
        <f>B11*F5+F4</f>
        <v>20</v>
      </c>
    </row>
    <row r="12" spans="2:6" ht="18" customHeight="1">
      <c r="B12" s="117">
        <f t="shared" si="0"/>
        <v>4</v>
      </c>
      <c r="C12" s="102">
        <f>B12*C5+C4</f>
        <v>12</v>
      </c>
      <c r="D12" s="103">
        <f>B12*D5+D4</f>
        <v>15</v>
      </c>
      <c r="E12" s="103">
        <f>B12*E5+E4</f>
        <v>18.5</v>
      </c>
      <c r="F12" s="103">
        <f>B12*F5+F4</f>
        <v>25</v>
      </c>
    </row>
    <row r="13" spans="2:6" ht="18" customHeight="1">
      <c r="B13" s="118">
        <f t="shared" si="0"/>
        <v>5</v>
      </c>
      <c r="C13" s="104">
        <f>B13*C5+C4</f>
        <v>13.5</v>
      </c>
      <c r="D13" s="101">
        <f>B13*D5+D4</f>
        <v>17.5</v>
      </c>
      <c r="E13" s="101">
        <f>B13*E5+E4</f>
        <v>22</v>
      </c>
      <c r="F13" s="101">
        <f>B13*F5+F4</f>
        <v>30</v>
      </c>
    </row>
    <row r="14" spans="2:6" ht="18" customHeight="1">
      <c r="B14" s="117">
        <f t="shared" si="0"/>
        <v>6</v>
      </c>
      <c r="C14" s="102">
        <f>B14*C5+C4</f>
        <v>15</v>
      </c>
      <c r="D14" s="103">
        <f>B14*D5+D4</f>
        <v>20</v>
      </c>
      <c r="E14" s="103">
        <f>B14*E5+E4</f>
        <v>25.5</v>
      </c>
      <c r="F14" s="103">
        <f>B14*F5+F4</f>
        <v>35</v>
      </c>
    </row>
    <row r="15" spans="2:6" ht="18" customHeight="1">
      <c r="B15" s="118">
        <f t="shared" si="0"/>
        <v>7</v>
      </c>
      <c r="C15" s="102">
        <f>B15*C5+C4</f>
        <v>16.5</v>
      </c>
      <c r="D15" s="103">
        <f>B15*D5+D4</f>
        <v>22.5</v>
      </c>
      <c r="E15" s="103">
        <f>B15*E5+E4</f>
        <v>29</v>
      </c>
      <c r="F15" s="103">
        <f>B15*F5+F4</f>
        <v>40</v>
      </c>
    </row>
    <row r="16" spans="2:6" ht="18" customHeight="1">
      <c r="B16" s="117">
        <f t="shared" si="0"/>
        <v>8</v>
      </c>
      <c r="C16" s="102">
        <f>B16*C5+C4</f>
        <v>18</v>
      </c>
      <c r="D16" s="103">
        <f>B16*D5+D4</f>
        <v>25</v>
      </c>
      <c r="E16" s="103">
        <f>B16*E5+E4</f>
        <v>32.5</v>
      </c>
      <c r="F16" s="103">
        <f>B16*F5+F4</f>
        <v>45</v>
      </c>
    </row>
    <row r="17" spans="2:6" ht="18" customHeight="1">
      <c r="B17" s="118">
        <f t="shared" si="0"/>
        <v>9</v>
      </c>
      <c r="C17" s="102">
        <f>B17*C5+C4</f>
        <v>19.5</v>
      </c>
      <c r="D17" s="103">
        <f>B17*D5+D4</f>
        <v>27.5</v>
      </c>
      <c r="E17" s="103">
        <f>B17*E5+E4</f>
        <v>36</v>
      </c>
      <c r="F17" s="103">
        <f>B17*F5+F4</f>
        <v>50</v>
      </c>
    </row>
    <row r="18" spans="2:6" ht="18" customHeight="1">
      <c r="B18" s="117">
        <f t="shared" si="0"/>
        <v>10</v>
      </c>
      <c r="C18" s="104">
        <f>B18*C5+C4</f>
        <v>21</v>
      </c>
      <c r="D18" s="101">
        <f>B18*D5+D4</f>
        <v>30</v>
      </c>
      <c r="E18" s="101">
        <f>B18*E5+E4</f>
        <v>39.5</v>
      </c>
      <c r="F18" s="101">
        <f>B18*F5+F4</f>
        <v>55</v>
      </c>
    </row>
    <row r="19" spans="2:6" ht="18" customHeight="1">
      <c r="B19" s="118">
        <f t="shared" si="0"/>
        <v>11</v>
      </c>
      <c r="C19" s="102">
        <f>B19*C5+C4</f>
        <v>22.5</v>
      </c>
      <c r="D19" s="103">
        <f>B19*D5+D4</f>
        <v>32.5</v>
      </c>
      <c r="E19" s="103">
        <f>B19*E5+E4</f>
        <v>43</v>
      </c>
      <c r="F19" s="103">
        <f>B19*F5+F4</f>
        <v>60</v>
      </c>
    </row>
    <row r="20" spans="2:6" ht="18" customHeight="1">
      <c r="B20" s="117">
        <f t="shared" si="0"/>
        <v>12</v>
      </c>
      <c r="C20" s="102">
        <f>B20*C5+C4</f>
        <v>24</v>
      </c>
      <c r="D20" s="103">
        <f>B20*D5+D4</f>
        <v>35</v>
      </c>
      <c r="E20" s="103">
        <f>B20*E5+E4</f>
        <v>46.5</v>
      </c>
      <c r="F20" s="103">
        <f>B20*F5+F4</f>
        <v>65</v>
      </c>
    </row>
    <row r="21" spans="2:6" ht="18" customHeight="1">
      <c r="B21" s="118">
        <f t="shared" si="0"/>
        <v>13</v>
      </c>
      <c r="C21" s="102">
        <f>B21*C5+C4</f>
        <v>25.5</v>
      </c>
      <c r="D21" s="103">
        <f>B21*D5+D4</f>
        <v>37.5</v>
      </c>
      <c r="E21" s="103">
        <f>B21*E5+E4</f>
        <v>50</v>
      </c>
      <c r="F21" s="103">
        <f>B21*F5+F4</f>
        <v>70</v>
      </c>
    </row>
    <row r="22" spans="2:6" ht="18" customHeight="1">
      <c r="B22" s="117">
        <f t="shared" si="0"/>
        <v>14</v>
      </c>
      <c r="C22" s="102">
        <f>B22*C5+C4</f>
        <v>27</v>
      </c>
      <c r="D22" s="103">
        <f>B22*D5+D4</f>
        <v>40</v>
      </c>
      <c r="E22" s="103">
        <f>B22*E5+E4</f>
        <v>53.5</v>
      </c>
      <c r="F22" s="103">
        <f>B22*F5+F4</f>
        <v>75</v>
      </c>
    </row>
    <row r="23" spans="2:6" ht="18" customHeight="1">
      <c r="B23" s="118">
        <f t="shared" si="0"/>
        <v>15</v>
      </c>
      <c r="C23" s="104">
        <f>B23*C5+C4</f>
        <v>28.5</v>
      </c>
      <c r="D23" s="101">
        <f>B23*D5+D4</f>
        <v>42.5</v>
      </c>
      <c r="E23" s="101">
        <f>B23*E5+E4</f>
        <v>57</v>
      </c>
      <c r="F23" s="101">
        <f>B23*F5+F4</f>
        <v>80</v>
      </c>
    </row>
    <row r="24" spans="2:6" ht="18" customHeight="1">
      <c r="B24" s="117">
        <f t="shared" si="0"/>
        <v>16</v>
      </c>
      <c r="C24" s="102">
        <f>B24*C5+C4</f>
        <v>30</v>
      </c>
      <c r="D24" s="103">
        <f>B24*D5+D4</f>
        <v>45</v>
      </c>
      <c r="E24" s="103">
        <f>B24*E5+E4</f>
        <v>60.5</v>
      </c>
      <c r="F24" s="103">
        <f>B24*F5+F4</f>
        <v>85</v>
      </c>
    </row>
    <row r="25" spans="2:6" ht="18" customHeight="1">
      <c r="B25" s="118">
        <f t="shared" si="0"/>
        <v>17</v>
      </c>
      <c r="C25" s="102">
        <f>B25*C5+C4</f>
        <v>31.5</v>
      </c>
      <c r="D25" s="103">
        <f>B25*D5+D4</f>
        <v>47.5</v>
      </c>
      <c r="E25" s="103">
        <f>B25*E5+E4</f>
        <v>64</v>
      </c>
      <c r="F25" s="103">
        <f>B25*F5+F4</f>
        <v>90</v>
      </c>
    </row>
    <row r="26" spans="2:6" ht="18" customHeight="1">
      <c r="B26" s="117">
        <f t="shared" si="0"/>
        <v>18</v>
      </c>
      <c r="C26" s="102">
        <f>B26*C5+C4</f>
        <v>33</v>
      </c>
      <c r="D26" s="103">
        <f>B26*D5+D4</f>
        <v>50</v>
      </c>
      <c r="E26" s="103">
        <f>B26*E5+E4</f>
        <v>67.5</v>
      </c>
      <c r="F26" s="103">
        <f>B26*F5+F4</f>
        <v>95</v>
      </c>
    </row>
    <row r="27" spans="2:6" ht="18" customHeight="1">
      <c r="B27" s="118">
        <f t="shared" si="0"/>
        <v>19</v>
      </c>
      <c r="C27" s="102">
        <f>B27*C5+C4</f>
        <v>34.5</v>
      </c>
      <c r="D27" s="103">
        <f>B27*D5+D4</f>
        <v>52.5</v>
      </c>
      <c r="E27" s="103">
        <f>B27*E5+E4</f>
        <v>71</v>
      </c>
      <c r="F27" s="103">
        <f>B27*F5+F4</f>
        <v>100</v>
      </c>
    </row>
    <row r="28" spans="2:6" ht="18" customHeight="1">
      <c r="B28" s="117">
        <f t="shared" si="0"/>
        <v>20</v>
      </c>
      <c r="C28" s="105">
        <f>B28*C5+C4</f>
        <v>36</v>
      </c>
      <c r="D28" s="110">
        <f>B28*D5+D4</f>
        <v>55</v>
      </c>
      <c r="E28" s="110">
        <f>B28*E5+E4</f>
        <v>74.5</v>
      </c>
      <c r="F28" s="110">
        <f>B28*F5+F4</f>
        <v>105</v>
      </c>
    </row>
    <row r="29" spans="2:7" ht="9" customHeight="1">
      <c r="B29" s="138">
        <f t="shared" si="0"/>
        <v>21</v>
      </c>
      <c r="C29" s="111">
        <f>B29*C5+C4</f>
        <v>37.5</v>
      </c>
      <c r="D29" s="111">
        <f>B29*D5+D4</f>
        <v>57.5</v>
      </c>
      <c r="E29" s="111">
        <f>B29*E5+E4</f>
        <v>78</v>
      </c>
      <c r="F29" s="112">
        <f>B29*F5+F4</f>
        <v>110</v>
      </c>
      <c r="G29" s="109"/>
    </row>
    <row r="30" spans="2:7" ht="9" customHeight="1">
      <c r="B30" s="107">
        <f t="shared" si="0"/>
        <v>22</v>
      </c>
      <c r="C30" s="108">
        <f>B30*C5+C4</f>
        <v>39</v>
      </c>
      <c r="D30" s="108">
        <f>B30*D5+D4</f>
        <v>60</v>
      </c>
      <c r="E30" s="108">
        <f>B30*E5+E4</f>
        <v>81.5</v>
      </c>
      <c r="F30" s="108">
        <f>B30*F5+F4</f>
        <v>115</v>
      </c>
      <c r="G30" s="109"/>
    </row>
    <row r="31" ht="18" customHeight="1">
      <c r="B31" s="113"/>
    </row>
    <row r="32" ht="18" customHeight="1">
      <c r="B32" s="113"/>
    </row>
    <row r="33" ht="18" customHeight="1">
      <c r="B33" s="113"/>
    </row>
    <row r="34" ht="18" customHeight="1">
      <c r="B34" s="113"/>
    </row>
    <row r="35" ht="18" customHeight="1">
      <c r="B35" s="113"/>
    </row>
    <row r="36" ht="18" customHeight="1">
      <c r="B36" s="113"/>
    </row>
    <row r="37" ht="18" customHeight="1">
      <c r="B37" s="113"/>
    </row>
    <row r="38" ht="18" customHeight="1">
      <c r="B38" s="113"/>
    </row>
    <row r="39" ht="18" customHeight="1">
      <c r="B39" s="113"/>
    </row>
  </sheetData>
  <sheetProtection password="B06F" sheet="1" objects="1" scenarios="1" formatCells="0" selectLockedCells="1"/>
  <mergeCells count="7">
    <mergeCell ref="I6:K6"/>
    <mergeCell ref="C2:F2"/>
    <mergeCell ref="G4:H4"/>
    <mergeCell ref="G5:H5"/>
    <mergeCell ref="I3:K3"/>
    <mergeCell ref="I4:K4"/>
    <mergeCell ref="I5:K5"/>
  </mergeCells>
  <conditionalFormatting sqref="G4:G5 C2:C3">
    <cfRule type="cellIs" priority="1" dxfId="0" operator="equal" stopIfTrue="1">
      <formula>""</formula>
    </cfRule>
  </conditionalFormatting>
  <printOptions horizontalCentered="1" verticalCentered="1"/>
  <pageMargins left="0.5905511811023623" right="0.5905511811023623" top="0.5905511811023623" bottom="0.3937007874015748" header="0.3937007874015748" footer="0.3937007874015748"/>
  <pageSetup blackAndWhite="1" errors="blank" horizontalDpi="300" verticalDpi="300" orientation="landscape" paperSize="9" r:id="rId4"/>
  <headerFooter alignWithMargins="0">
    <oddHeader>&amp;LHoezo ... WiskNuDde ???&amp;C&amp;"Arial,Vet"&amp;14LINEAIR VERGELIJKEN&amp;R&amp;D &amp;6 (c) JvdWeg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Taxi</dc:title>
  <dc:subject/>
  <dc:creator>JvdWeg</dc:creator>
  <cp:keywords>taxi, lineair vergelijken, lineair, startgetal, hellinggetal, omslagpunt,Atax, Btax,Ctax, Dtax</cp:keywords>
  <dc:description/>
  <cp:lastModifiedBy>JvdWeg</cp:lastModifiedBy>
  <cp:lastPrinted>2010-05-06T06:42:06Z</cp:lastPrinted>
  <dcterms:created xsi:type="dcterms:W3CDTF">2004-01-31T12:23:04Z</dcterms:created>
  <dcterms:modified xsi:type="dcterms:W3CDTF">2010-05-12T04:53:07Z</dcterms:modified>
  <cp:category/>
  <cp:version/>
  <cp:contentType/>
  <cp:contentStatus/>
</cp:coreProperties>
</file>