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60" windowWidth="4500" windowHeight="4155" tabRatio="601" activeTab="1"/>
  </bookViews>
  <sheets>
    <sheet name="rekenpijl" sheetId="1" r:id="rId1"/>
    <sheet name="pijlenketting" sheetId="2" r:id="rId2"/>
    <sheet name="omgekeerde pijlenketting" sheetId="3" r:id="rId3"/>
  </sheets>
  <definedNames>
    <definedName name="_xlnm.Print_Area" localSheetId="2">'omgekeerde pijlenketting'!$A$1:$Y$19</definedName>
    <definedName name="_xlnm.Print_Area" localSheetId="1">'pijlenketting'!$A$1:$Y$19</definedName>
    <definedName name="_xlnm.Print_Area" localSheetId="0">'rekenpijl'!$A$1:$W$16</definedName>
  </definedNames>
  <calcPr fullCalcOnLoad="1"/>
</workbook>
</file>

<file path=xl/comments1.xml><?xml version="1.0" encoding="utf-8"?>
<comments xmlns="http://schemas.openxmlformats.org/spreadsheetml/2006/main">
  <authors>
    <author>nn</author>
    <author>JvdW</author>
  </authors>
  <commentList>
    <comment ref="C7" authorId="0">
      <text>
        <r>
          <rPr>
            <sz val="8"/>
            <rFont val="Arial"/>
            <family val="2"/>
          </rPr>
          <t xml:space="preserve">Voer een </t>
        </r>
        <r>
          <rPr>
            <b/>
            <sz val="8"/>
            <color indexed="8"/>
            <rFont val="Arial"/>
            <family val="2"/>
          </rPr>
          <t>getal</t>
        </r>
        <r>
          <rPr>
            <sz val="8"/>
            <color indexed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in
Sluit af met </t>
        </r>
        <r>
          <rPr>
            <b/>
            <sz val="8"/>
            <color indexed="10"/>
            <rFont val="Arial"/>
            <family val="2"/>
          </rPr>
          <t>ENTER</t>
        </r>
      </text>
    </comment>
    <comment ref="F7" authorId="0">
      <text>
        <r>
          <rPr>
            <b/>
            <sz val="8"/>
            <color indexed="10"/>
            <rFont val="Arial"/>
            <family val="2"/>
          </rPr>
          <t>Hellingsgetal:</t>
        </r>
        <r>
          <rPr>
            <b/>
            <sz val="8"/>
            <color indexed="17"/>
            <rFont val="Arial"/>
            <family val="2"/>
          </rPr>
          <t xml:space="preserve">
</t>
        </r>
        <r>
          <rPr>
            <sz val="8"/>
            <color indexed="8"/>
            <rFont val="Arial"/>
            <family val="2"/>
          </rPr>
          <t xml:space="preserve">Vul een </t>
        </r>
        <r>
          <rPr>
            <b/>
            <sz val="8"/>
            <color indexed="8"/>
            <rFont val="Arial"/>
            <family val="2"/>
          </rPr>
          <t>positief</t>
        </r>
        <r>
          <rPr>
            <sz val="8"/>
            <color indexed="8"/>
            <rFont val="Arial"/>
            <family val="2"/>
          </rPr>
          <t xml:space="preserve">
of</t>
        </r>
        <r>
          <rPr>
            <b/>
            <sz val="8"/>
            <color indexed="8"/>
            <rFont val="Arial"/>
            <family val="2"/>
          </rPr>
          <t xml:space="preserve"> negatief</t>
        </r>
        <r>
          <rPr>
            <sz val="8"/>
            <color indexed="8"/>
            <rFont val="Arial"/>
            <family val="2"/>
          </rPr>
          <t xml:space="preserve"> getal in</t>
        </r>
      </text>
    </comment>
    <comment ref="B5" authorId="1">
      <text>
        <r>
          <rPr>
            <b/>
            <i/>
            <sz val="8"/>
            <color indexed="10"/>
            <rFont val="Tahoma"/>
            <family val="2"/>
          </rPr>
          <t>IN</t>
        </r>
        <r>
          <rPr>
            <b/>
            <sz val="8"/>
            <color indexed="10"/>
            <rFont val="Tahoma"/>
            <family val="2"/>
          </rPr>
          <t>VOER: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Geef een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korte woordomschrijving</t>
        </r>
        <r>
          <rPr>
            <sz val="8"/>
            <rFont val="Tahoma"/>
            <family val="2"/>
          </rPr>
          <t xml:space="preserve">
(bijv. aantal dagen, aantal uren of tijd)</t>
        </r>
      </text>
    </comment>
    <comment ref="G5" authorId="1">
      <text>
        <r>
          <rPr>
            <b/>
            <i/>
            <sz val="8"/>
            <color indexed="10"/>
            <rFont val="Tahoma"/>
            <family val="2"/>
          </rPr>
          <t>UIT</t>
        </r>
        <r>
          <rPr>
            <b/>
            <sz val="8"/>
            <color indexed="10"/>
            <rFont val="Tahoma"/>
            <family val="2"/>
          </rPr>
          <t>VOER: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Geef een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korte woordomschrijving</t>
        </r>
        <r>
          <rPr>
            <sz val="8"/>
            <rFont val="Tahoma"/>
            <family val="2"/>
          </rPr>
          <t xml:space="preserve">
(bijv. aantal graden, temperatuur of aantal euro's)</t>
        </r>
      </text>
    </comment>
    <comment ref="G12" authorId="1">
      <text>
        <r>
          <rPr>
            <sz val="8"/>
            <rFont val="Tahoma"/>
            <family val="2"/>
          </rPr>
          <t xml:space="preserve">Het ingevoerde getal
van het </t>
        </r>
        <r>
          <rPr>
            <b/>
            <sz val="8"/>
            <rFont val="Tahoma"/>
            <family val="2"/>
          </rPr>
          <t xml:space="preserve">1e </t>
        </r>
        <r>
          <rPr>
            <b/>
            <sz val="8"/>
            <color indexed="8"/>
            <rFont val="Tahoma"/>
            <family val="2"/>
          </rPr>
          <t xml:space="preserve">groene </t>
        </r>
        <r>
          <rPr>
            <b/>
            <sz val="8"/>
            <rFont val="Tahoma"/>
            <family val="2"/>
          </rPr>
          <t>vak</t>
        </r>
      </text>
    </comment>
    <comment ref="G14" authorId="1">
      <text>
        <r>
          <rPr>
            <b/>
            <sz val="8"/>
            <color indexed="10"/>
            <rFont val="Tahoma"/>
            <family val="2"/>
          </rPr>
          <t>Hellingsgetal: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Indien </t>
        </r>
        <r>
          <rPr>
            <b/>
            <sz val="8"/>
            <rFont val="Tahoma"/>
            <family val="2"/>
          </rPr>
          <t>positief (+)</t>
        </r>
        <r>
          <rPr>
            <sz val="8"/>
            <rFont val="Tahoma"/>
            <family val="2"/>
          </rPr>
          <t xml:space="preserve">,
dan </t>
        </r>
        <r>
          <rPr>
            <b/>
            <sz val="8"/>
            <rFont val="Tahoma"/>
            <family val="2"/>
          </rPr>
          <t>stijgt</t>
        </r>
        <r>
          <rPr>
            <sz val="8"/>
            <rFont val="Tahoma"/>
            <family val="2"/>
          </rPr>
          <t xml:space="preserve"> de grafiek.
Indien </t>
        </r>
        <r>
          <rPr>
            <b/>
            <sz val="8"/>
            <rFont val="Tahoma"/>
            <family val="2"/>
          </rPr>
          <t>negatief (-)</t>
        </r>
        <r>
          <rPr>
            <sz val="8"/>
            <rFont val="Tahoma"/>
            <family val="2"/>
          </rPr>
          <t xml:space="preserve">,
dan </t>
        </r>
        <r>
          <rPr>
            <b/>
            <sz val="8"/>
            <rFont val="Tahoma"/>
            <family val="2"/>
          </rPr>
          <t>daalt</t>
        </r>
        <r>
          <rPr>
            <sz val="8"/>
            <rFont val="Tahoma"/>
            <family val="2"/>
          </rPr>
          <t xml:space="preserve"> de grafiek</t>
        </r>
      </text>
    </comment>
    <comment ref="T14" authorId="1">
      <text>
        <r>
          <rPr>
            <sz val="8"/>
            <rFont val="Tahoma"/>
            <family val="2"/>
          </rPr>
          <t>Het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startgetal
</t>
        </r>
        <r>
          <rPr>
            <sz val="8"/>
            <rFont val="Tahoma"/>
            <family val="2"/>
          </rPr>
          <t xml:space="preserve">is het getal bij het
</t>
        </r>
        <r>
          <rPr>
            <b/>
            <sz val="8"/>
            <rFont val="Tahoma"/>
            <family val="2"/>
          </rPr>
          <t>snijpunt</t>
        </r>
        <r>
          <rPr>
            <sz val="8"/>
            <rFont val="Tahoma"/>
            <family val="2"/>
          </rPr>
          <t xml:space="preserve"> van de grafiek
met de </t>
        </r>
        <r>
          <rPr>
            <b/>
            <sz val="8"/>
            <rFont val="Tahoma"/>
            <family val="2"/>
          </rPr>
          <t>verticale as</t>
        </r>
        <r>
          <rPr>
            <sz val="8"/>
            <rFont val="Tahoma"/>
            <family val="2"/>
          </rPr>
          <t xml:space="preserve">.
In de </t>
        </r>
        <r>
          <rPr>
            <b/>
            <sz val="8"/>
            <rFont val="Tahoma"/>
            <family val="2"/>
          </rPr>
          <t>tabel</t>
        </r>
        <r>
          <rPr>
            <sz val="8"/>
            <rFont val="Tahoma"/>
            <family val="2"/>
          </rPr>
          <t xml:space="preserve"> staat het
getal </t>
        </r>
        <r>
          <rPr>
            <b/>
            <sz val="8"/>
            <rFont val="Tahoma"/>
            <family val="2"/>
          </rPr>
          <t>ónder de nul</t>
        </r>
        <r>
          <rPr>
            <sz val="8"/>
            <rFont val="Tahoma"/>
            <family val="2"/>
          </rPr>
          <t>.</t>
        </r>
      </text>
    </comment>
    <comment ref="E15" authorId="1">
      <text>
        <r>
          <rPr>
            <sz val="8"/>
            <rFont val="Tahoma"/>
            <family val="2"/>
          </rPr>
          <t xml:space="preserve">Het </t>
        </r>
        <r>
          <rPr>
            <b/>
            <sz val="8"/>
            <color indexed="10"/>
            <rFont val="Tahoma"/>
            <family val="2"/>
          </rPr>
          <t>hellingsgetal</t>
        </r>
        <r>
          <rPr>
            <sz val="8"/>
            <rFont val="Tahoma"/>
            <family val="2"/>
          </rPr>
          <t xml:space="preserve"> geeft de richting aan
(</t>
        </r>
        <r>
          <rPr>
            <b/>
            <sz val="8"/>
            <rFont val="Tahoma"/>
            <family val="2"/>
          </rPr>
          <t>stijgend of dalend</t>
        </r>
        <r>
          <rPr>
            <sz val="8"/>
            <rFont val="Tahoma"/>
            <family val="2"/>
          </rPr>
          <t xml:space="preserve">) van de grafiek.
Indien 0, dan is de grafiek </t>
        </r>
        <r>
          <rPr>
            <b/>
            <sz val="8"/>
            <rFont val="Tahoma"/>
            <family val="2"/>
          </rPr>
          <t>constant</t>
        </r>
        <r>
          <rPr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nn</author>
    <author>JvdW</author>
  </authors>
  <commentList>
    <comment ref="B7" authorId="0">
      <text>
        <r>
          <rPr>
            <sz val="8"/>
            <rFont val="Arial"/>
            <family val="2"/>
          </rPr>
          <t xml:space="preserve">Voer een </t>
        </r>
        <r>
          <rPr>
            <b/>
            <sz val="8"/>
            <color indexed="8"/>
            <rFont val="Arial"/>
            <family val="2"/>
          </rPr>
          <t>getal</t>
        </r>
        <r>
          <rPr>
            <sz val="8"/>
            <color indexed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in
Sluit af met </t>
        </r>
        <r>
          <rPr>
            <b/>
            <sz val="8"/>
            <color indexed="10"/>
            <rFont val="Arial"/>
            <family val="2"/>
          </rPr>
          <t>ENTER</t>
        </r>
      </text>
    </comment>
    <comment ref="D7" authorId="0">
      <text>
        <r>
          <rPr>
            <b/>
            <sz val="8"/>
            <color indexed="10"/>
            <rFont val="Arial"/>
            <family val="2"/>
          </rPr>
          <t>Hellingsgetal:</t>
        </r>
        <r>
          <rPr>
            <b/>
            <sz val="8"/>
            <color indexed="17"/>
            <rFont val="Arial"/>
            <family val="2"/>
          </rPr>
          <t xml:space="preserve">
</t>
        </r>
        <r>
          <rPr>
            <sz val="8"/>
            <color indexed="8"/>
            <rFont val="Arial"/>
            <family val="2"/>
          </rPr>
          <t xml:space="preserve">Vul een </t>
        </r>
        <r>
          <rPr>
            <b/>
            <sz val="8"/>
            <color indexed="8"/>
            <rFont val="Arial"/>
            <family val="2"/>
          </rPr>
          <t>positief</t>
        </r>
        <r>
          <rPr>
            <sz val="8"/>
            <color indexed="8"/>
            <rFont val="Arial"/>
            <family val="2"/>
          </rPr>
          <t xml:space="preserve">
of</t>
        </r>
        <r>
          <rPr>
            <b/>
            <sz val="8"/>
            <color indexed="8"/>
            <rFont val="Arial"/>
            <family val="2"/>
          </rPr>
          <t xml:space="preserve"> negatief</t>
        </r>
        <r>
          <rPr>
            <sz val="8"/>
            <color indexed="8"/>
            <rFont val="Arial"/>
            <family val="2"/>
          </rPr>
          <t xml:space="preserve"> getal in</t>
        </r>
      </text>
    </comment>
    <comment ref="I7" authorId="0">
      <text>
        <r>
          <rPr>
            <b/>
            <sz val="8"/>
            <color indexed="10"/>
            <rFont val="Arial"/>
            <family val="2"/>
          </rPr>
          <t>Startgetal:</t>
        </r>
        <r>
          <rPr>
            <b/>
            <sz val="8"/>
            <color indexed="17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Vul een </t>
        </r>
        <r>
          <rPr>
            <b/>
            <sz val="8"/>
            <rFont val="Arial"/>
            <family val="2"/>
          </rPr>
          <t>positief</t>
        </r>
        <r>
          <rPr>
            <sz val="8"/>
            <rFont val="Arial"/>
            <family val="2"/>
          </rPr>
          <t xml:space="preserve">
of </t>
        </r>
        <r>
          <rPr>
            <b/>
            <sz val="8"/>
            <rFont val="Arial"/>
            <family val="2"/>
          </rPr>
          <t>negatief</t>
        </r>
        <r>
          <rPr>
            <sz val="8"/>
            <rFont val="Arial"/>
            <family val="2"/>
          </rPr>
          <t xml:space="preserve"> getal in</t>
        </r>
      </text>
    </comment>
    <comment ref="B5" authorId="1">
      <text>
        <r>
          <rPr>
            <b/>
            <i/>
            <sz val="8"/>
            <color indexed="10"/>
            <rFont val="Tahoma"/>
            <family val="2"/>
          </rPr>
          <t>IN</t>
        </r>
        <r>
          <rPr>
            <b/>
            <sz val="8"/>
            <color indexed="10"/>
            <rFont val="Tahoma"/>
            <family val="2"/>
          </rPr>
          <t>VOER: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Geef een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korte woordomschrijving</t>
        </r>
        <r>
          <rPr>
            <sz val="8"/>
            <rFont val="Tahoma"/>
            <family val="2"/>
          </rPr>
          <t xml:space="preserve">
(bijv. aantal dagen, aantal uren of tijd)</t>
        </r>
      </text>
    </comment>
    <comment ref="I5" authorId="1">
      <text>
        <r>
          <rPr>
            <b/>
            <i/>
            <sz val="8"/>
            <color indexed="10"/>
            <rFont val="Tahoma"/>
            <family val="2"/>
          </rPr>
          <t>UIT</t>
        </r>
        <r>
          <rPr>
            <b/>
            <sz val="8"/>
            <color indexed="10"/>
            <rFont val="Tahoma"/>
            <family val="2"/>
          </rPr>
          <t>VOER: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Geef een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korte woordomschrijving</t>
        </r>
        <r>
          <rPr>
            <sz val="8"/>
            <rFont val="Tahoma"/>
            <family val="2"/>
          </rPr>
          <t xml:space="preserve">
(bijv. aantal graden, temperatuur of aantal euro's)</t>
        </r>
      </text>
    </comment>
    <comment ref="C16" authorId="1">
      <text>
        <r>
          <rPr>
            <b/>
            <sz val="8"/>
            <color indexed="10"/>
            <rFont val="Arial"/>
            <family val="2"/>
          </rPr>
          <t>LET OP:</t>
        </r>
        <r>
          <rPr>
            <b/>
            <sz val="8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De in- en uitvoer mogen
</t>
        </r>
        <r>
          <rPr>
            <b/>
            <sz val="8"/>
            <color indexed="8"/>
            <rFont val="Arial"/>
            <family val="2"/>
          </rPr>
          <t>niet dezelfde lettercode</t>
        </r>
        <r>
          <rPr>
            <sz val="8"/>
            <rFont val="Arial"/>
            <family val="2"/>
          </rPr>
          <t xml:space="preserve"> hebben!
Bedenk een </t>
        </r>
        <r>
          <rPr>
            <b/>
            <sz val="8"/>
            <color indexed="8"/>
            <rFont val="Arial"/>
            <family val="2"/>
          </rPr>
          <t>andere omschrijving</t>
        </r>
        <r>
          <rPr>
            <sz val="8"/>
            <rFont val="Arial"/>
            <family val="2"/>
          </rPr>
          <t xml:space="preserve">
voor de uitvoer.</t>
        </r>
      </text>
    </comment>
    <comment ref="I14" authorId="1">
      <text>
        <r>
          <rPr>
            <sz val="8"/>
            <rFont val="Tahoma"/>
            <family val="2"/>
          </rPr>
          <t xml:space="preserve">Het ingevoerde getal
van het </t>
        </r>
        <r>
          <rPr>
            <b/>
            <sz val="8"/>
            <color indexed="8"/>
            <rFont val="Tahoma"/>
            <family val="2"/>
          </rPr>
          <t xml:space="preserve">blauwe </t>
        </r>
        <r>
          <rPr>
            <b/>
            <sz val="8"/>
            <rFont val="Tahoma"/>
            <family val="2"/>
          </rPr>
          <t xml:space="preserve">vak
</t>
        </r>
        <r>
          <rPr>
            <sz val="8"/>
            <rFont val="Tahoma"/>
            <family val="2"/>
          </rPr>
          <t>vóór de pijlenketting</t>
        </r>
      </text>
    </comment>
    <comment ref="I17" authorId="1">
      <text>
        <r>
          <rPr>
            <b/>
            <sz val="8"/>
            <color indexed="10"/>
            <rFont val="Tahoma"/>
            <family val="2"/>
          </rPr>
          <t>Hellingsgetal: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Indien </t>
        </r>
        <r>
          <rPr>
            <b/>
            <sz val="8"/>
            <rFont val="Tahoma"/>
            <family val="2"/>
          </rPr>
          <t>positief (+)</t>
        </r>
        <r>
          <rPr>
            <sz val="8"/>
            <rFont val="Tahoma"/>
            <family val="2"/>
          </rPr>
          <t xml:space="preserve">,
dan </t>
        </r>
        <r>
          <rPr>
            <b/>
            <sz val="8"/>
            <rFont val="Tahoma"/>
            <family val="2"/>
          </rPr>
          <t>stijgt</t>
        </r>
        <r>
          <rPr>
            <sz val="8"/>
            <rFont val="Tahoma"/>
            <family val="2"/>
          </rPr>
          <t xml:space="preserve"> de grafiek.
Indien </t>
        </r>
        <r>
          <rPr>
            <b/>
            <sz val="8"/>
            <rFont val="Tahoma"/>
            <family val="2"/>
          </rPr>
          <t>negatief (-)</t>
        </r>
        <r>
          <rPr>
            <sz val="8"/>
            <rFont val="Tahoma"/>
            <family val="2"/>
          </rPr>
          <t xml:space="preserve">,
dan </t>
        </r>
        <r>
          <rPr>
            <b/>
            <sz val="8"/>
            <rFont val="Tahoma"/>
            <family val="2"/>
          </rPr>
          <t>daalt</t>
        </r>
        <r>
          <rPr>
            <sz val="8"/>
            <rFont val="Tahoma"/>
            <family val="2"/>
          </rPr>
          <t xml:space="preserve"> de grafiek</t>
        </r>
      </text>
    </comment>
    <comment ref="V17" authorId="1">
      <text>
        <r>
          <rPr>
            <sz val="8"/>
            <rFont val="Tahoma"/>
            <family val="2"/>
          </rPr>
          <t>Het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startgetal
</t>
        </r>
        <r>
          <rPr>
            <sz val="8"/>
            <rFont val="Tahoma"/>
            <family val="2"/>
          </rPr>
          <t xml:space="preserve">is het getal bij het
</t>
        </r>
        <r>
          <rPr>
            <b/>
            <sz val="8"/>
            <rFont val="Tahoma"/>
            <family val="2"/>
          </rPr>
          <t>snijpunt</t>
        </r>
        <r>
          <rPr>
            <sz val="8"/>
            <rFont val="Tahoma"/>
            <family val="2"/>
          </rPr>
          <t xml:space="preserve"> van de grafiek
met de </t>
        </r>
        <r>
          <rPr>
            <b/>
            <sz val="8"/>
            <rFont val="Tahoma"/>
            <family val="2"/>
          </rPr>
          <t>verticale as</t>
        </r>
        <r>
          <rPr>
            <sz val="8"/>
            <rFont val="Tahoma"/>
            <family val="2"/>
          </rPr>
          <t xml:space="preserve">.
In de </t>
        </r>
        <r>
          <rPr>
            <b/>
            <sz val="8"/>
            <rFont val="Tahoma"/>
            <family val="2"/>
          </rPr>
          <t>tabel</t>
        </r>
        <r>
          <rPr>
            <sz val="8"/>
            <rFont val="Tahoma"/>
            <family val="2"/>
          </rPr>
          <t xml:space="preserve"> staat het
getal </t>
        </r>
        <r>
          <rPr>
            <b/>
            <sz val="8"/>
            <rFont val="Tahoma"/>
            <family val="2"/>
          </rPr>
          <t>ónder de nul</t>
        </r>
        <r>
          <rPr>
            <sz val="8"/>
            <rFont val="Tahoma"/>
            <family val="2"/>
          </rPr>
          <t>.</t>
        </r>
      </text>
    </comment>
    <comment ref="F18" authorId="1">
      <text>
        <r>
          <rPr>
            <sz val="8"/>
            <rFont val="Tahoma"/>
            <family val="2"/>
          </rPr>
          <t xml:space="preserve">Het </t>
        </r>
        <r>
          <rPr>
            <b/>
            <sz val="8"/>
            <color indexed="10"/>
            <rFont val="Tahoma"/>
            <family val="2"/>
          </rPr>
          <t>hellingsgetal</t>
        </r>
        <r>
          <rPr>
            <sz val="8"/>
            <rFont val="Tahoma"/>
            <family val="2"/>
          </rPr>
          <t xml:space="preserve"> geeft de richting aan
(</t>
        </r>
        <r>
          <rPr>
            <b/>
            <sz val="8"/>
            <rFont val="Tahoma"/>
            <family val="2"/>
          </rPr>
          <t>stijgend of dalend</t>
        </r>
        <r>
          <rPr>
            <sz val="8"/>
            <rFont val="Tahoma"/>
            <family val="2"/>
          </rPr>
          <t xml:space="preserve">) van de grafiek.
Indien 0, dan is de grafiek </t>
        </r>
        <r>
          <rPr>
            <b/>
            <sz val="8"/>
            <rFont val="Tahoma"/>
            <family val="2"/>
          </rPr>
          <t>constant</t>
        </r>
        <r>
          <rPr>
            <sz val="8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nn</author>
    <author>JvdW</author>
  </authors>
  <commentList>
    <comment ref="B7" authorId="0">
      <text>
        <r>
          <rPr>
            <sz val="8"/>
            <rFont val="Arial"/>
            <family val="2"/>
          </rPr>
          <t xml:space="preserve">Voer een </t>
        </r>
        <r>
          <rPr>
            <b/>
            <sz val="8"/>
            <color indexed="8"/>
            <rFont val="Arial"/>
            <family val="2"/>
          </rPr>
          <t>getal</t>
        </r>
        <r>
          <rPr>
            <sz val="8"/>
            <color indexed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in
Sluit af met </t>
        </r>
        <r>
          <rPr>
            <b/>
            <sz val="8"/>
            <color indexed="10"/>
            <rFont val="Arial"/>
            <family val="2"/>
          </rPr>
          <t>ENTER</t>
        </r>
      </text>
    </comment>
    <comment ref="D7" authorId="0">
      <text>
        <r>
          <rPr>
            <b/>
            <sz val="8"/>
            <color indexed="10"/>
            <rFont val="Arial"/>
            <family val="2"/>
          </rPr>
          <t>Hellingsgetal:</t>
        </r>
        <r>
          <rPr>
            <b/>
            <sz val="8"/>
            <color indexed="17"/>
            <rFont val="Arial"/>
            <family val="2"/>
          </rPr>
          <t xml:space="preserve">
</t>
        </r>
        <r>
          <rPr>
            <sz val="8"/>
            <color indexed="8"/>
            <rFont val="Arial"/>
            <family val="2"/>
          </rPr>
          <t xml:space="preserve">Vul een </t>
        </r>
        <r>
          <rPr>
            <b/>
            <sz val="8"/>
            <color indexed="8"/>
            <rFont val="Arial"/>
            <family val="2"/>
          </rPr>
          <t>positief</t>
        </r>
        <r>
          <rPr>
            <sz val="8"/>
            <color indexed="8"/>
            <rFont val="Arial"/>
            <family val="2"/>
          </rPr>
          <t xml:space="preserve">
of</t>
        </r>
        <r>
          <rPr>
            <b/>
            <sz val="8"/>
            <color indexed="8"/>
            <rFont val="Arial"/>
            <family val="2"/>
          </rPr>
          <t xml:space="preserve"> negatief</t>
        </r>
        <r>
          <rPr>
            <sz val="8"/>
            <color indexed="8"/>
            <rFont val="Arial"/>
            <family val="2"/>
          </rPr>
          <t xml:space="preserve"> getal in</t>
        </r>
      </text>
    </comment>
    <comment ref="I7" authorId="0">
      <text>
        <r>
          <rPr>
            <b/>
            <sz val="8"/>
            <color indexed="10"/>
            <rFont val="Arial"/>
            <family val="2"/>
          </rPr>
          <t>Startgetal:</t>
        </r>
        <r>
          <rPr>
            <b/>
            <sz val="8"/>
            <color indexed="17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Vul een </t>
        </r>
        <r>
          <rPr>
            <b/>
            <sz val="8"/>
            <rFont val="Arial"/>
            <family val="2"/>
          </rPr>
          <t>positief</t>
        </r>
        <r>
          <rPr>
            <sz val="8"/>
            <rFont val="Arial"/>
            <family val="2"/>
          </rPr>
          <t xml:space="preserve">
of </t>
        </r>
        <r>
          <rPr>
            <b/>
            <sz val="8"/>
            <rFont val="Arial"/>
            <family val="2"/>
          </rPr>
          <t>negatief</t>
        </r>
        <r>
          <rPr>
            <sz val="8"/>
            <rFont val="Arial"/>
            <family val="2"/>
          </rPr>
          <t xml:space="preserve"> getal in</t>
        </r>
      </text>
    </comment>
    <comment ref="B5" authorId="1">
      <text>
        <r>
          <rPr>
            <b/>
            <i/>
            <sz val="8"/>
            <color indexed="10"/>
            <rFont val="Tahoma"/>
            <family val="2"/>
          </rPr>
          <t>IN</t>
        </r>
        <r>
          <rPr>
            <b/>
            <sz val="8"/>
            <color indexed="10"/>
            <rFont val="Tahoma"/>
            <family val="2"/>
          </rPr>
          <t>VOER: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Geef een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korte woordomschrijving</t>
        </r>
        <r>
          <rPr>
            <sz val="8"/>
            <rFont val="Tahoma"/>
            <family val="2"/>
          </rPr>
          <t xml:space="preserve">
(bijv. aantal dagen, aantal uren of tijd)</t>
        </r>
      </text>
    </comment>
    <comment ref="I5" authorId="1">
      <text>
        <r>
          <rPr>
            <b/>
            <i/>
            <sz val="8"/>
            <color indexed="10"/>
            <rFont val="Tahoma"/>
            <family val="2"/>
          </rPr>
          <t>UIT</t>
        </r>
        <r>
          <rPr>
            <b/>
            <sz val="8"/>
            <color indexed="10"/>
            <rFont val="Tahoma"/>
            <family val="2"/>
          </rPr>
          <t>VOER: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Geef een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8"/>
            <rFont val="Tahoma"/>
            <family val="2"/>
          </rPr>
          <t>korte woordomschrijving</t>
        </r>
        <r>
          <rPr>
            <sz val="8"/>
            <rFont val="Tahoma"/>
            <family val="2"/>
          </rPr>
          <t xml:space="preserve">
(bijv. aantal graden, temperatuur of aantal euro's)</t>
        </r>
      </text>
    </comment>
    <comment ref="C16" authorId="1">
      <text>
        <r>
          <rPr>
            <b/>
            <sz val="8"/>
            <color indexed="10"/>
            <rFont val="Arial"/>
            <family val="2"/>
          </rPr>
          <t>LET OP:</t>
        </r>
        <r>
          <rPr>
            <b/>
            <sz val="8"/>
            <rFont val="Arial"/>
            <family val="2"/>
          </rPr>
          <t xml:space="preserve">  </t>
        </r>
        <r>
          <rPr>
            <sz val="8"/>
            <rFont val="Arial"/>
            <family val="2"/>
          </rPr>
          <t xml:space="preserve">De in- en uitvoer mogen
</t>
        </r>
        <r>
          <rPr>
            <b/>
            <sz val="8"/>
            <color indexed="8"/>
            <rFont val="Arial"/>
            <family val="2"/>
          </rPr>
          <t>niet dezelfde lettercode</t>
        </r>
        <r>
          <rPr>
            <sz val="8"/>
            <rFont val="Arial"/>
            <family val="2"/>
          </rPr>
          <t xml:space="preserve"> hebben!
Bedenk een </t>
        </r>
        <r>
          <rPr>
            <b/>
            <sz val="8"/>
            <color indexed="8"/>
            <rFont val="Arial"/>
            <family val="2"/>
          </rPr>
          <t>andere omschrijving</t>
        </r>
        <r>
          <rPr>
            <sz val="8"/>
            <rFont val="Arial"/>
            <family val="2"/>
          </rPr>
          <t xml:space="preserve">
voor de uitvoer.</t>
        </r>
      </text>
    </comment>
    <comment ref="I14" authorId="1">
      <text>
        <r>
          <rPr>
            <sz val="8"/>
            <rFont val="Tahoma"/>
            <family val="2"/>
          </rPr>
          <t xml:space="preserve">Het ingevoerde getal
van het </t>
        </r>
        <r>
          <rPr>
            <b/>
            <sz val="8"/>
            <rFont val="Tahoma"/>
            <family val="2"/>
          </rPr>
          <t>blauw</t>
        </r>
        <r>
          <rPr>
            <b/>
            <sz val="8"/>
            <color indexed="8"/>
            <rFont val="Tahoma"/>
            <family val="2"/>
          </rPr>
          <t xml:space="preserve">e </t>
        </r>
        <r>
          <rPr>
            <b/>
            <sz val="8"/>
            <rFont val="Tahoma"/>
            <family val="2"/>
          </rPr>
          <t xml:space="preserve">vak
</t>
        </r>
        <r>
          <rPr>
            <sz val="8"/>
            <rFont val="Tahoma"/>
            <family val="2"/>
          </rPr>
          <t>vóór de pijlenketting</t>
        </r>
      </text>
    </comment>
    <comment ref="I17" authorId="1">
      <text>
        <r>
          <rPr>
            <b/>
            <sz val="8"/>
            <color indexed="10"/>
            <rFont val="Tahoma"/>
            <family val="2"/>
          </rPr>
          <t>Hellingsgetal: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Indien </t>
        </r>
        <r>
          <rPr>
            <b/>
            <sz val="8"/>
            <rFont val="Tahoma"/>
            <family val="2"/>
          </rPr>
          <t>positief (+)</t>
        </r>
        <r>
          <rPr>
            <sz val="8"/>
            <rFont val="Tahoma"/>
            <family val="2"/>
          </rPr>
          <t xml:space="preserve">,
dan </t>
        </r>
        <r>
          <rPr>
            <b/>
            <sz val="8"/>
            <rFont val="Tahoma"/>
            <family val="2"/>
          </rPr>
          <t>stijgt</t>
        </r>
        <r>
          <rPr>
            <sz val="8"/>
            <rFont val="Tahoma"/>
            <family val="2"/>
          </rPr>
          <t xml:space="preserve"> de grafiek.
Indien </t>
        </r>
        <r>
          <rPr>
            <b/>
            <sz val="8"/>
            <rFont val="Tahoma"/>
            <family val="2"/>
          </rPr>
          <t>negatief (-)</t>
        </r>
        <r>
          <rPr>
            <sz val="8"/>
            <rFont val="Tahoma"/>
            <family val="2"/>
          </rPr>
          <t xml:space="preserve">,
dan </t>
        </r>
        <r>
          <rPr>
            <b/>
            <sz val="8"/>
            <rFont val="Tahoma"/>
            <family val="2"/>
          </rPr>
          <t>daalt</t>
        </r>
        <r>
          <rPr>
            <sz val="8"/>
            <rFont val="Tahoma"/>
            <family val="2"/>
          </rPr>
          <t xml:space="preserve"> de grafiek</t>
        </r>
      </text>
    </comment>
    <comment ref="V17" authorId="1">
      <text>
        <r>
          <rPr>
            <sz val="8"/>
            <rFont val="Tahoma"/>
            <family val="2"/>
          </rPr>
          <t>Het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startgetal
</t>
        </r>
        <r>
          <rPr>
            <sz val="8"/>
            <rFont val="Tahoma"/>
            <family val="2"/>
          </rPr>
          <t xml:space="preserve">is het getal bij het
</t>
        </r>
        <r>
          <rPr>
            <b/>
            <sz val="8"/>
            <rFont val="Tahoma"/>
            <family val="2"/>
          </rPr>
          <t>snijpunt</t>
        </r>
        <r>
          <rPr>
            <sz val="8"/>
            <rFont val="Tahoma"/>
            <family val="2"/>
          </rPr>
          <t xml:space="preserve"> van de grafiek
met de </t>
        </r>
        <r>
          <rPr>
            <b/>
            <sz val="8"/>
            <rFont val="Tahoma"/>
            <family val="2"/>
          </rPr>
          <t>verticale as</t>
        </r>
        <r>
          <rPr>
            <sz val="8"/>
            <rFont val="Tahoma"/>
            <family val="2"/>
          </rPr>
          <t xml:space="preserve">.
In de </t>
        </r>
        <r>
          <rPr>
            <b/>
            <sz val="8"/>
            <rFont val="Tahoma"/>
            <family val="2"/>
          </rPr>
          <t>tabel</t>
        </r>
        <r>
          <rPr>
            <sz val="8"/>
            <rFont val="Tahoma"/>
            <family val="2"/>
          </rPr>
          <t xml:space="preserve"> staat het
getal </t>
        </r>
        <r>
          <rPr>
            <b/>
            <sz val="8"/>
            <rFont val="Tahoma"/>
            <family val="2"/>
          </rPr>
          <t>ónder de nul</t>
        </r>
        <r>
          <rPr>
            <sz val="8"/>
            <rFont val="Tahoma"/>
            <family val="2"/>
          </rPr>
          <t>.</t>
        </r>
      </text>
    </comment>
    <comment ref="F18" authorId="1">
      <text>
        <r>
          <rPr>
            <sz val="8"/>
            <rFont val="Tahoma"/>
            <family val="2"/>
          </rPr>
          <t xml:space="preserve">Het </t>
        </r>
        <r>
          <rPr>
            <b/>
            <sz val="8"/>
            <color indexed="10"/>
            <rFont val="Tahoma"/>
            <family val="2"/>
          </rPr>
          <t>hellingsgetal</t>
        </r>
        <r>
          <rPr>
            <sz val="8"/>
            <rFont val="Tahoma"/>
            <family val="2"/>
          </rPr>
          <t xml:space="preserve"> geeft de richting aan
(</t>
        </r>
        <r>
          <rPr>
            <b/>
            <sz val="8"/>
            <rFont val="Tahoma"/>
            <family val="2"/>
          </rPr>
          <t>stijgend of dalend</t>
        </r>
        <r>
          <rPr>
            <sz val="8"/>
            <rFont val="Tahoma"/>
            <family val="2"/>
          </rPr>
          <t xml:space="preserve">) van de grafiek.
Indien 0, dan is de grafiek </t>
        </r>
        <r>
          <rPr>
            <b/>
            <sz val="8"/>
            <rFont val="Tahoma"/>
            <family val="2"/>
          </rPr>
          <t>constant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<sst xmlns="http://schemas.openxmlformats.org/spreadsheetml/2006/main" count="62" uniqueCount="20">
  <si>
    <t>IN</t>
  </si>
  <si>
    <t>UIT</t>
  </si>
  <si>
    <t>x</t>
  </si>
  <si>
    <t xml:space="preserve">woordformule: </t>
  </si>
  <si>
    <t>temperatuur</t>
  </si>
  <si>
    <t xml:space="preserve">letterformule: </t>
  </si>
  <si>
    <t>of</t>
  </si>
  <si>
    <t>omgekeerde pijlenketting</t>
  </si>
  <si>
    <t>aantal minuten</t>
  </si>
  <si>
    <t>+</t>
  </si>
  <si>
    <t>tussenstap</t>
  </si>
  <si>
    <t>:</t>
  </si>
  <si>
    <t>-</t>
  </si>
  <si>
    <t>startgetal</t>
  </si>
  <si>
    <t>hellingsgetal:</t>
  </si>
  <si>
    <r>
      <t>KIJK</t>
    </r>
    <r>
      <rPr>
        <sz val="10"/>
        <color indexed="8"/>
        <rFont val="Arial"/>
        <family val="2"/>
      </rPr>
      <t xml:space="preserve"> hoe álle </t>
    </r>
    <r>
      <rPr>
        <b/>
        <sz val="10"/>
        <color indexed="12"/>
        <rFont val="Arial"/>
        <family val="2"/>
      </rPr>
      <t>BLAUWE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gegevens </t>
    </r>
    <r>
      <rPr>
        <b/>
        <sz val="10"/>
        <color indexed="12"/>
        <rFont val="Arial"/>
        <family val="2"/>
      </rPr>
      <t>VERANDEREN</t>
    </r>
  </si>
  <si>
    <r>
      <t>VERANDER</t>
    </r>
    <r>
      <rPr>
        <sz val="10"/>
        <color indexed="9"/>
        <rFont val="Arial"/>
        <family val="2"/>
      </rPr>
      <t xml:space="preserve"> de </t>
    </r>
    <r>
      <rPr>
        <b/>
        <sz val="10"/>
        <color indexed="10"/>
        <rFont val="Arial"/>
        <family val="2"/>
      </rPr>
      <t>RODE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gegevens in de </t>
    </r>
    <r>
      <rPr>
        <b/>
        <sz val="10"/>
        <color indexed="41"/>
        <rFont val="Arial"/>
        <family val="2"/>
      </rPr>
      <t>BLAUWE</t>
    </r>
    <r>
      <rPr>
        <b/>
        <sz val="10"/>
        <color indexed="9"/>
        <rFont val="Arial"/>
        <family val="2"/>
      </rPr>
      <t xml:space="preserve"> VAKKEN</t>
    </r>
  </si>
  <si>
    <t>pijlenketting</t>
  </si>
  <si>
    <t>rekenpijl</t>
  </si>
  <si>
    <t xml:space="preserve">hellingsgetal:  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</si>
</sst>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_-[$€]\ * #,##0.00_-;_-[$€]\ * #,##0.00\-;_-[$€]\ * &quot;-&quot;??_-;_-@_-"/>
    <numFmt numFmtId="177" formatCode="&quot;Ja&quot;;&quot;Ja&quot;;&quot;Nee&quot;"/>
    <numFmt numFmtId="178" formatCode="&quot;Waar&quot;;&quot;Waar&quot;;&quot;Niet waar&quot;"/>
    <numFmt numFmtId="179" formatCode="&quot;Aan&quot;;&quot;Aan&quot;;&quot;Uit&quot;"/>
    <numFmt numFmtId="180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b/>
      <sz val="8"/>
      <color indexed="10"/>
      <name val="Tahoma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ahoma"/>
      <family val="2"/>
    </font>
    <font>
      <sz val="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i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8"/>
      <color indexed="10"/>
      <name val="Tahoma"/>
      <family val="2"/>
    </font>
    <font>
      <b/>
      <i/>
      <sz val="8"/>
      <color indexed="10"/>
      <name val="Tahoma"/>
      <family val="2"/>
    </font>
    <font>
      <b/>
      <sz val="10"/>
      <color indexed="41"/>
      <name val="Arial"/>
      <family val="2"/>
    </font>
    <font>
      <b/>
      <i/>
      <sz val="16"/>
      <color indexed="18"/>
      <name val="Arial"/>
      <family val="2"/>
    </font>
    <font>
      <b/>
      <i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i/>
      <sz val="16"/>
      <color indexed="12"/>
      <name val="Arial"/>
      <family val="2"/>
    </font>
    <font>
      <b/>
      <i/>
      <sz val="16"/>
      <color indexed="10"/>
      <name val="Arial"/>
      <family val="2"/>
    </font>
    <font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11" fillId="0" borderId="0" xfId="0" applyFont="1" applyFill="1" applyAlignment="1">
      <alignment horizontal="left"/>
    </xf>
    <xf numFmtId="0" fontId="19" fillId="0" borderId="0" xfId="0" applyFont="1" applyFill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>
      <alignment horizontal="left"/>
    </xf>
    <xf numFmtId="0" fontId="19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0" fillId="0" borderId="1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NumberFormat="1" applyFont="1" applyFill="1" applyBorder="1" applyAlignment="1" applyProtection="1">
      <alignment horizontal="center" shrinkToFit="1"/>
      <protection hidden="1"/>
    </xf>
    <xf numFmtId="0" fontId="20" fillId="0" borderId="0" xfId="0" applyNumberFormat="1" applyFont="1" applyFill="1" applyBorder="1" applyAlignment="1" applyProtection="1">
      <alignment horizontal="left" shrinkToFit="1"/>
      <protection hidden="1"/>
    </xf>
    <xf numFmtId="0" fontId="20" fillId="0" borderId="3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2" fontId="10" fillId="0" borderId="4" xfId="0" applyNumberFormat="1" applyFont="1" applyFill="1" applyBorder="1" applyAlignment="1" applyProtection="1">
      <alignment horizontal="left" vertical="center"/>
      <protection hidden="1"/>
    </xf>
    <xf numFmtId="2" fontId="10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>
      <alignment/>
    </xf>
    <xf numFmtId="0" fontId="4" fillId="0" borderId="5" xfId="0" applyFont="1" applyFill="1" applyBorder="1" applyAlignment="1" applyProtection="1">
      <alignment/>
      <protection hidden="1"/>
    </xf>
    <xf numFmtId="0" fontId="30" fillId="0" borderId="6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right" shrinkToFit="1"/>
      <protection hidden="1"/>
    </xf>
    <xf numFmtId="0" fontId="35" fillId="0" borderId="0" xfId="0" applyNumberFormat="1" applyFont="1" applyFill="1" applyBorder="1" applyAlignment="1" applyProtection="1">
      <alignment horizontal="right" shrinkToFit="1"/>
      <protection hidden="1"/>
    </xf>
    <xf numFmtId="0" fontId="37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8" xfId="0" applyFont="1" applyFill="1" applyBorder="1" applyAlignment="1" applyProtection="1">
      <alignment horizontal="right" vertical="center"/>
      <protection hidden="1"/>
    </xf>
    <xf numFmtId="0" fontId="39" fillId="0" borderId="7" xfId="0" applyFont="1" applyFill="1" applyBorder="1" applyAlignment="1" applyProtection="1">
      <alignment horizontal="right" vertical="center"/>
      <protection hidden="1"/>
    </xf>
    <xf numFmtId="0" fontId="40" fillId="0" borderId="9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Alignment="1">
      <alignment horizontal="center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6" fillId="0" borderId="12" xfId="0" applyFont="1" applyFill="1" applyBorder="1" applyAlignment="1" applyProtection="1">
      <alignment horizontal="right" vertical="center"/>
      <protection hidden="1"/>
    </xf>
    <xf numFmtId="0" fontId="6" fillId="0" borderId="5" xfId="0" applyFont="1" applyFill="1" applyBorder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/>
      <protection hidden="1"/>
    </xf>
    <xf numFmtId="0" fontId="3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right" vertical="top" textRotation="90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47" fillId="2" borderId="0" xfId="0" applyFont="1" applyFill="1" applyBorder="1" applyAlignment="1" applyProtection="1">
      <alignment horizontal="center" vertical="center" shrinkToFit="1"/>
      <protection locked="0"/>
    </xf>
    <xf numFmtId="0" fontId="4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50" fillId="0" borderId="0" xfId="0" applyFont="1" applyFill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left"/>
      <protection hidden="1" locked="0"/>
    </xf>
    <xf numFmtId="0" fontId="50" fillId="0" borderId="0" xfId="0" applyFont="1" applyFill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50" fillId="0" borderId="0" xfId="0" applyNumberFormat="1" applyFont="1" applyFill="1" applyBorder="1" applyAlignment="1" applyProtection="1">
      <alignment horizontal="left" shrinkToFit="1"/>
      <protection hidden="1"/>
    </xf>
    <xf numFmtId="0" fontId="50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>
      <alignment/>
    </xf>
    <xf numFmtId="49" fontId="50" fillId="0" borderId="0" xfId="0" applyNumberFormat="1" applyFont="1" applyFill="1" applyAlignment="1" applyProtection="1">
      <alignment horizontal="left"/>
      <protection hidden="1"/>
    </xf>
    <xf numFmtId="0" fontId="50" fillId="0" borderId="3" xfId="0" applyFont="1" applyFill="1" applyBorder="1" applyAlignment="1" applyProtection="1">
      <alignment horizontal="left" vertical="center" shrinkToFit="1"/>
      <protection hidden="1"/>
    </xf>
    <xf numFmtId="0" fontId="50" fillId="0" borderId="1" xfId="0" applyFont="1" applyFill="1" applyBorder="1" applyAlignment="1" applyProtection="1">
      <alignment horizontal="left"/>
      <protection hidden="1"/>
    </xf>
    <xf numFmtId="0" fontId="36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24" fillId="0" borderId="2" xfId="0" applyFont="1" applyFill="1" applyBorder="1" applyAlignment="1" applyProtection="1">
      <alignment horizontal="center" vertical="center" shrinkToFit="1"/>
      <protection hidden="1"/>
    </xf>
    <xf numFmtId="0" fontId="30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40" fillId="0" borderId="12" xfId="0" applyFont="1" applyFill="1" applyBorder="1" applyAlignment="1" applyProtection="1">
      <alignment horizontal="right" vertical="center"/>
      <protection hidden="1"/>
    </xf>
    <xf numFmtId="0" fontId="32" fillId="0" borderId="0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horizontal="right" vertical="center"/>
      <protection hidden="1"/>
    </xf>
    <xf numFmtId="2" fontId="17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15" xfId="0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40" fillId="0" borderId="13" xfId="0" applyFont="1" applyFill="1" applyBorder="1" applyAlignment="1" applyProtection="1">
      <alignment horizontal="right" vertical="center" wrapText="1"/>
      <protection hidden="1"/>
    </xf>
    <xf numFmtId="0" fontId="40" fillId="0" borderId="16" xfId="0" applyFont="1" applyFill="1" applyBorder="1" applyAlignment="1" applyProtection="1">
      <alignment horizontal="right" vertical="center" wrapText="1"/>
      <protection hidden="1"/>
    </xf>
    <xf numFmtId="0" fontId="40" fillId="0" borderId="10" xfId="0" applyFont="1" applyFill="1" applyBorder="1" applyAlignment="1" applyProtection="1">
      <alignment horizontal="right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shrinkToFit="1"/>
      <protection locked="0"/>
    </xf>
    <xf numFmtId="2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2" fontId="38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NumberFormat="1" applyFont="1" applyFill="1" applyBorder="1" applyAlignment="1" applyProtection="1">
      <alignment horizontal="center" vertical="center"/>
      <protection hidden="1"/>
    </xf>
    <xf numFmtId="173" fontId="3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40" fillId="0" borderId="6" xfId="0" applyFont="1" applyFill="1" applyBorder="1" applyAlignment="1" applyProtection="1">
      <alignment horizontal="right" vertical="center"/>
      <protection hidden="1"/>
    </xf>
    <xf numFmtId="0" fontId="40" fillId="0" borderId="18" xfId="0" applyFont="1" applyFill="1" applyBorder="1" applyAlignment="1" applyProtection="1">
      <alignment horizontal="right" vertical="center"/>
      <protection hidden="1"/>
    </xf>
    <xf numFmtId="0" fontId="44" fillId="0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/>
    </xf>
    <xf numFmtId="0" fontId="10" fillId="0" borderId="0" xfId="0" applyFont="1" applyFill="1" applyBorder="1" applyAlignment="1" applyProtection="1">
      <alignment horizontal="center" textRotation="90"/>
      <protection hidden="1"/>
    </xf>
    <xf numFmtId="0" fontId="0" fillId="0" borderId="0" xfId="0" applyAlignment="1">
      <alignment horizontal="center"/>
    </xf>
    <xf numFmtId="0" fontId="35" fillId="3" borderId="0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2" fontId="38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2" fontId="1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shrinkToFit="1"/>
      <protection locked="0"/>
    </xf>
    <xf numFmtId="173" fontId="17" fillId="0" borderId="0" xfId="0" applyNumberFormat="1" applyFont="1" applyFill="1" applyBorder="1" applyAlignment="1" applyProtection="1">
      <alignment horizontal="left" vertical="center"/>
      <protection hidden="1"/>
    </xf>
    <xf numFmtId="173" fontId="8" fillId="0" borderId="0" xfId="0" applyNumberFormat="1" applyFont="1" applyFill="1" applyAlignment="1">
      <alignment horizontal="left" vertical="center"/>
    </xf>
    <xf numFmtId="0" fontId="40" fillId="0" borderId="2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173" fontId="8" fillId="0" borderId="0" xfId="0" applyNumberFormat="1" applyFont="1" applyFill="1" applyAlignment="1" applyProtection="1">
      <alignment horizontal="left" vertical="center" shrinkToFit="1"/>
      <protection hidden="1"/>
    </xf>
    <xf numFmtId="0" fontId="39" fillId="0" borderId="16" xfId="0" applyFont="1" applyFill="1" applyBorder="1" applyAlignment="1" applyProtection="1">
      <alignment/>
      <protection hidden="1"/>
    </xf>
    <xf numFmtId="0" fontId="39" fillId="0" borderId="10" xfId="0" applyFont="1" applyFill="1" applyBorder="1" applyAlignment="1" applyProtection="1">
      <alignment/>
      <protection hidden="1"/>
    </xf>
    <xf numFmtId="0" fontId="39" fillId="0" borderId="19" xfId="0" applyFont="1" applyFill="1" applyBorder="1" applyAlignment="1" applyProtection="1">
      <alignment horizontal="right" vertical="center"/>
      <protection hidden="1"/>
    </xf>
    <xf numFmtId="0" fontId="39" fillId="0" borderId="11" xfId="0" applyFont="1" applyFill="1" applyBorder="1" applyAlignment="1" applyProtection="1">
      <alignment horizontal="right" vertical="center"/>
      <protection hidden="1"/>
    </xf>
    <xf numFmtId="0" fontId="39" fillId="0" borderId="18" xfId="0" applyFont="1" applyFill="1" applyBorder="1" applyAlignment="1" applyProtection="1">
      <alignment/>
      <protection hidden="1"/>
    </xf>
    <xf numFmtId="0" fontId="39" fillId="0" borderId="12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51" fillId="0" borderId="9" xfId="0" applyFont="1" applyFill="1" applyBorder="1" applyAlignment="1" applyProtection="1">
      <alignment horizontal="right" vertical="center"/>
      <protection hidden="1"/>
    </xf>
    <xf numFmtId="0" fontId="51" fillId="0" borderId="8" xfId="0" applyFont="1" applyFill="1" applyBorder="1" applyAlignment="1" applyProtection="1">
      <alignment horizontal="right" vertical="center"/>
      <protection hidden="1"/>
    </xf>
    <xf numFmtId="0" fontId="31" fillId="0" borderId="7" xfId="0" applyFont="1" applyFill="1" applyBorder="1" applyAlignment="1" applyProtection="1">
      <alignment horizontal="right" vertical="center"/>
      <protection hidden="1"/>
    </xf>
    <xf numFmtId="0" fontId="52" fillId="0" borderId="13" xfId="0" applyFont="1" applyFill="1" applyBorder="1" applyAlignment="1" applyProtection="1">
      <alignment horizontal="right" vertical="center" wrapText="1"/>
      <protection hidden="1" locked="0"/>
    </xf>
    <xf numFmtId="0" fontId="12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2" fillId="0" borderId="2" xfId="0" applyFont="1" applyFill="1" applyBorder="1" applyAlignment="1" applyProtection="1">
      <alignment horizontal="right" vertical="center"/>
      <protection hidden="1"/>
    </xf>
    <xf numFmtId="0" fontId="12" fillId="0" borderId="19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52" fillId="0" borderId="6" xfId="0" applyFont="1" applyFill="1" applyBorder="1" applyAlignment="1" applyProtection="1">
      <alignment horizontal="right" vertical="center"/>
      <protection hidden="1" locked="0"/>
    </xf>
    <xf numFmtId="0" fontId="12" fillId="0" borderId="1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Alignment="1">
      <alignment shrinkToFit="1"/>
    </xf>
    <xf numFmtId="0" fontId="0" fillId="0" borderId="0" xfId="0" applyFill="1" applyAlignment="1" applyProtection="1">
      <alignment horizontal="center" shrinkToFit="1"/>
      <protection hidden="1"/>
    </xf>
    <xf numFmtId="0" fontId="0" fillId="0" borderId="0" xfId="0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hidden="1"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rekenpijl!$D$13</c:f>
              <c:strCache>
                <c:ptCount val="1"/>
                <c:pt idx="0">
                  <c:v>temperatuur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rekenpijl!$E$12:$R$12</c:f>
              <c:numCache/>
            </c:numRef>
          </c:xVal>
          <c:yVal>
            <c:numRef>
              <c:f>rekenpijl!$E$13:$R$13</c:f>
              <c:numCache/>
            </c:numRef>
          </c:yVal>
          <c:smooth val="1"/>
        </c:ser>
        <c:ser>
          <c:idx val="1"/>
          <c:order val="1"/>
          <c:tx>
            <c:strRef>
              <c:f>rekenpijl!#REF!</c:f>
              <c:strCache>
                <c:ptCount val="1"/>
                <c:pt idx="0">
                  <c:v>#VERW!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rekenpijl!$E$12:$R$12</c:f>
              <c:numCache/>
            </c:numRef>
          </c:xVal>
          <c:yVal>
            <c:numRef>
              <c:f>rekenpijl!#REF!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1644069"/>
        <c:axId val="39252302"/>
      </c:scatterChart>
      <c:valAx>
        <c:axId val="41644069"/>
        <c:scaling>
          <c:orientation val="minMax"/>
        </c:scaling>
        <c:axPos val="b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crossAx val="39252302"/>
        <c:crosses val="autoZero"/>
        <c:crossBetween val="midCat"/>
        <c:dispUnits/>
      </c:valAx>
      <c:valAx>
        <c:axId val="39252302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crossAx val="416440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pijlenketting!$D$15</c:f>
              <c:strCache>
                <c:ptCount val="1"/>
                <c:pt idx="0">
                  <c:v>tussenstap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pijlenketting!$E$14:$T$14</c:f>
              <c:numCache/>
            </c:numRef>
          </c:xVal>
          <c:yVal>
            <c:numRef>
              <c:f>pijlenketting!$E$15:$T$15</c:f>
            </c:numRef>
          </c:yVal>
          <c:smooth val="1"/>
        </c:ser>
        <c:ser>
          <c:idx val="1"/>
          <c:order val="1"/>
          <c:tx>
            <c:strRef>
              <c:f>pijlenketting!$D$16</c:f>
              <c:strCache>
                <c:ptCount val="1"/>
                <c:pt idx="0">
                  <c:v>temperatuur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pijlenketting!$E$14:$T$14</c:f>
              <c:numCache/>
            </c:numRef>
          </c:xVal>
          <c:yVal>
            <c:numRef>
              <c:f>pijlenketting!$E$16:$T$16</c:f>
              <c:numCache/>
            </c:numRef>
          </c:yVal>
          <c:smooth val="1"/>
        </c:ser>
        <c:axId val="17726399"/>
        <c:axId val="25319864"/>
      </c:scatterChart>
      <c:valAx>
        <c:axId val="17726399"/>
        <c:scaling>
          <c:orientation val="minMax"/>
        </c:scaling>
        <c:axPos val="b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crossAx val="25319864"/>
        <c:crossesAt val="0"/>
        <c:crossBetween val="midCat"/>
        <c:dispUnits/>
        <c:minorUnit val="0.5"/>
      </c:val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crossAx val="177263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'omgekeerde pijlenketting'!$D$16</c:f>
              <c:strCache>
                <c:ptCount val="1"/>
                <c:pt idx="0">
                  <c:v>temperatuur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'omgekeerde pijlenketting'!$E$14:$T$14</c:f>
              <c:numCache/>
            </c:numRef>
          </c:xVal>
          <c:yVal>
            <c:numRef>
              <c:f>'omgekeerde pijlenketting'!$E$16:$T$16</c:f>
              <c:numCache/>
            </c:numRef>
          </c:yVal>
          <c:smooth val="1"/>
        </c:ser>
        <c:axId val="26552185"/>
        <c:axId val="37643074"/>
      </c:scatterChart>
      <c:valAx>
        <c:axId val="26552185"/>
        <c:scaling>
          <c:orientation val="minMax"/>
        </c:scaling>
        <c:axPos val="b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crossAx val="37643074"/>
        <c:crosses val="autoZero"/>
        <c:crossBetween val="midCat"/>
        <c:dispUnits/>
      </c:val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crossAx val="26552185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6</xdr:row>
      <xdr:rowOff>19050</xdr:rowOff>
    </xdr:from>
    <xdr:to>
      <xdr:col>6</xdr:col>
      <xdr:colOff>238125</xdr:colOff>
      <xdr:row>6</xdr:row>
      <xdr:rowOff>561975</xdr:rowOff>
    </xdr:to>
    <xdr:sp>
      <xdr:nvSpPr>
        <xdr:cNvPr id="1" name="AutoShape 39"/>
        <xdr:cNvSpPr>
          <a:spLocks/>
        </xdr:cNvSpPr>
      </xdr:nvSpPr>
      <xdr:spPr>
        <a:xfrm>
          <a:off x="2228850" y="1914525"/>
          <a:ext cx="266700" cy="542925"/>
        </a:xfrm>
        <a:custGeom>
          <a:pathLst>
            <a:path h="57" w="28">
              <a:moveTo>
                <a:pt x="26" y="27"/>
              </a:moveTo>
              <a:lnTo>
                <a:pt x="0" y="0"/>
              </a:lnTo>
              <a:lnTo>
                <a:pt x="0" y="57"/>
              </a:lnTo>
              <a:lnTo>
                <a:pt x="28" y="28"/>
              </a:lnTo>
            </a:path>
          </a:pathLst>
        </a:custGeom>
        <a:solidFill>
          <a:srgbClr val="CC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6</xdr:row>
      <xdr:rowOff>19050</xdr:rowOff>
    </xdr:from>
    <xdr:to>
      <xdr:col>6</xdr:col>
      <xdr:colOff>238125</xdr:colOff>
      <xdr:row>6</xdr:row>
      <xdr:rowOff>561975</xdr:rowOff>
    </xdr:to>
    <xdr:sp>
      <xdr:nvSpPr>
        <xdr:cNvPr id="2" name="AutoShape 27"/>
        <xdr:cNvSpPr>
          <a:spLocks/>
        </xdr:cNvSpPr>
      </xdr:nvSpPr>
      <xdr:spPr>
        <a:xfrm>
          <a:off x="1314450" y="1914525"/>
          <a:ext cx="1181100" cy="542925"/>
        </a:xfrm>
        <a:prstGeom prst="homePlate">
          <a:avLst>
            <a:gd name="adj" fmla="val 2927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142875</xdr:colOff>
      <xdr:row>11</xdr:row>
      <xdr:rowOff>180975</xdr:rowOff>
    </xdr:from>
    <xdr:to>
      <xdr:col>18</xdr:col>
      <xdr:colOff>28575</xdr:colOff>
      <xdr:row>12</xdr:row>
      <xdr:rowOff>114300</xdr:rowOff>
    </xdr:to>
    <xdr:sp>
      <xdr:nvSpPr>
        <xdr:cNvPr id="3" name="AutoShape 4"/>
        <xdr:cNvSpPr>
          <a:spLocks/>
        </xdr:cNvSpPr>
      </xdr:nvSpPr>
      <xdr:spPr>
        <a:xfrm rot="5400000">
          <a:off x="6591300" y="4667250"/>
          <a:ext cx="266700" cy="238125"/>
        </a:xfrm>
        <a:prstGeom prst="circularArrow">
          <a:avLst>
            <a:gd name="adj1" fmla="val -1813287"/>
            <a:gd name="adj2" fmla="val 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190500</xdr:rowOff>
    </xdr:from>
    <xdr:to>
      <xdr:col>16</xdr:col>
      <xdr:colOff>123825</xdr:colOff>
      <xdr:row>13</xdr:row>
      <xdr:rowOff>104775</xdr:rowOff>
    </xdr:to>
    <xdr:grpSp>
      <xdr:nvGrpSpPr>
        <xdr:cNvPr id="4" name="Group 5"/>
        <xdr:cNvGrpSpPr>
          <a:grpSpLocks/>
        </xdr:cNvGrpSpPr>
      </xdr:nvGrpSpPr>
      <xdr:grpSpPr>
        <a:xfrm>
          <a:off x="2428875" y="4981575"/>
          <a:ext cx="3762375" cy="219075"/>
          <a:chOff x="238" y="305"/>
          <a:chExt cx="255" cy="33"/>
        </a:xfrm>
        <a:solidFill>
          <a:srgbClr val="FFFFFF"/>
        </a:solidFill>
      </xdr:grpSpPr>
      <xdr:sp>
        <xdr:nvSpPr>
          <xdr:cNvPr id="5" name="AutoShape 6"/>
          <xdr:cNvSpPr>
            <a:spLocks/>
          </xdr:cNvSpPr>
        </xdr:nvSpPr>
        <xdr:spPr>
          <a:xfrm rot="10800000" flipH="1">
            <a:off x="238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 rot="10800000" flipH="1">
            <a:off x="264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rot="10800000" flipH="1">
            <a:off x="290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 rot="10800000" flipH="1">
            <a:off x="316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rot="10800000" flipH="1">
            <a:off x="344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 rot="10800000" flipH="1">
            <a:off x="370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 rot="10800000" flipH="1">
            <a:off x="396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rot="10800000" flipH="1">
            <a:off x="422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 rot="10800000" flipH="1">
            <a:off x="448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 rot="10800000" flipH="1">
            <a:off x="474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12</xdr:row>
      <xdr:rowOff>123825</xdr:rowOff>
    </xdr:from>
    <xdr:to>
      <xdr:col>18</xdr:col>
      <xdr:colOff>209550</xdr:colOff>
      <xdr:row>13</xdr:row>
      <xdr:rowOff>209550</xdr:rowOff>
    </xdr:to>
    <xdr:sp>
      <xdr:nvSpPr>
        <xdr:cNvPr id="15" name="AutoShape 16"/>
        <xdr:cNvSpPr>
          <a:spLocks/>
        </xdr:cNvSpPr>
      </xdr:nvSpPr>
      <xdr:spPr>
        <a:xfrm>
          <a:off x="6105525" y="4914900"/>
          <a:ext cx="933450" cy="390525"/>
        </a:xfrm>
        <a:custGeom>
          <a:pathLst>
            <a:path h="38" w="56">
              <a:moveTo>
                <a:pt x="0" y="38"/>
              </a:moveTo>
              <a:lnTo>
                <a:pt x="56" y="38"/>
              </a:lnTo>
              <a:lnTo>
                <a:pt x="56" y="0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200025</xdr:colOff>
      <xdr:row>0</xdr:row>
      <xdr:rowOff>0</xdr:rowOff>
    </xdr:from>
    <xdr:to>
      <xdr:col>23</xdr:col>
      <xdr:colOff>219075</xdr:colOff>
      <xdr:row>10</xdr:row>
      <xdr:rowOff>438150</xdr:rowOff>
    </xdr:to>
    <xdr:graphicFrame>
      <xdr:nvGraphicFramePr>
        <xdr:cNvPr id="16" name="Chart 22"/>
        <xdr:cNvGraphicFramePr/>
      </xdr:nvGraphicFramePr>
      <xdr:xfrm>
        <a:off x="3981450" y="0"/>
        <a:ext cx="48196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6</xdr:row>
      <xdr:rowOff>161925</xdr:rowOff>
    </xdr:from>
    <xdr:to>
      <xdr:col>2</xdr:col>
      <xdr:colOff>381000</xdr:colOff>
      <xdr:row>6</xdr:row>
      <xdr:rowOff>161925</xdr:rowOff>
    </xdr:to>
    <xdr:sp>
      <xdr:nvSpPr>
        <xdr:cNvPr id="17" name="Line 25"/>
        <xdr:cNvSpPr>
          <a:spLocks/>
        </xdr:cNvSpPr>
      </xdr:nvSpPr>
      <xdr:spPr>
        <a:xfrm flipH="1">
          <a:off x="914400" y="2057400"/>
          <a:ext cx="2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19050</xdr:rowOff>
    </xdr:from>
    <xdr:to>
      <xdr:col>5</xdr:col>
      <xdr:colOff>9525</xdr:colOff>
      <xdr:row>6</xdr:row>
      <xdr:rowOff>552450</xdr:rowOff>
    </xdr:to>
    <xdr:sp>
      <xdr:nvSpPr>
        <xdr:cNvPr id="18" name="Rectangle 26"/>
        <xdr:cNvSpPr>
          <a:spLocks/>
        </xdr:cNvSpPr>
      </xdr:nvSpPr>
      <xdr:spPr>
        <a:xfrm>
          <a:off x="1495425" y="1914525"/>
          <a:ext cx="219075" cy="533400"/>
        </a:xfrm>
        <a:prstGeom prst="rect">
          <a:avLst/>
        </a:prstGeom>
        <a:solidFill>
          <a:srgbClr val="00008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285750</xdr:rowOff>
    </xdr:from>
    <xdr:to>
      <xdr:col>7</xdr:col>
      <xdr:colOff>9525</xdr:colOff>
      <xdr:row>6</xdr:row>
      <xdr:rowOff>333375</xdr:rowOff>
    </xdr:to>
    <xdr:sp>
      <xdr:nvSpPr>
        <xdr:cNvPr id="19" name="AutoShape 31"/>
        <xdr:cNvSpPr>
          <a:spLocks/>
        </xdr:cNvSpPr>
      </xdr:nvSpPr>
      <xdr:spPr>
        <a:xfrm>
          <a:off x="2486025" y="2181225"/>
          <a:ext cx="161925" cy="47625"/>
        </a:xfrm>
        <a:custGeom>
          <a:pathLst>
            <a:path h="1" w="76">
              <a:moveTo>
                <a:pt x="76" y="0"/>
              </a:move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561975</xdr:colOff>
      <xdr:row>12</xdr:row>
      <xdr:rowOff>123825</xdr:rowOff>
    </xdr:from>
    <xdr:to>
      <xdr:col>18</xdr:col>
      <xdr:colOff>628650</xdr:colOff>
      <xdr:row>13</xdr:row>
      <xdr:rowOff>219075</xdr:rowOff>
    </xdr:to>
    <xdr:sp>
      <xdr:nvSpPr>
        <xdr:cNvPr id="20" name="AutoShape 34"/>
        <xdr:cNvSpPr>
          <a:spLocks/>
        </xdr:cNvSpPr>
      </xdr:nvSpPr>
      <xdr:spPr>
        <a:xfrm>
          <a:off x="7391400" y="4914900"/>
          <a:ext cx="66675" cy="400050"/>
        </a:xfrm>
        <a:custGeom>
          <a:pathLst>
            <a:path h="61" w="16">
              <a:moveTo>
                <a:pt x="16" y="61"/>
              </a:moveTo>
              <a:lnTo>
                <a:pt x="0" y="61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295275</xdr:rowOff>
    </xdr:from>
    <xdr:to>
      <xdr:col>3</xdr:col>
      <xdr:colOff>352425</xdr:colOff>
      <xdr:row>6</xdr:row>
      <xdr:rowOff>295275</xdr:rowOff>
    </xdr:to>
    <xdr:sp>
      <xdr:nvSpPr>
        <xdr:cNvPr id="21" name="Line 37"/>
        <xdr:cNvSpPr>
          <a:spLocks/>
        </xdr:cNvSpPr>
      </xdr:nvSpPr>
      <xdr:spPr>
        <a:xfrm flipH="1">
          <a:off x="990600" y="2190750"/>
          <a:ext cx="304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0</xdr:rowOff>
    </xdr:from>
    <xdr:to>
      <xdr:col>4</xdr:col>
      <xdr:colOff>76200</xdr:colOff>
      <xdr:row>7</xdr:row>
      <xdr:rowOff>19050</xdr:rowOff>
    </xdr:to>
    <xdr:sp>
      <xdr:nvSpPr>
        <xdr:cNvPr id="1" name="AutoShape 45"/>
        <xdr:cNvSpPr>
          <a:spLocks/>
        </xdr:cNvSpPr>
      </xdr:nvSpPr>
      <xdr:spPr>
        <a:xfrm>
          <a:off x="1057275" y="1609725"/>
          <a:ext cx="209550" cy="304800"/>
        </a:xfrm>
        <a:custGeom>
          <a:pathLst>
            <a:path h="32" w="16">
              <a:moveTo>
                <a:pt x="16" y="17"/>
              </a:moveTo>
              <a:lnTo>
                <a:pt x="1" y="32"/>
              </a:lnTo>
              <a:lnTo>
                <a:pt x="15" y="32"/>
              </a:lnTo>
              <a:lnTo>
                <a:pt x="16" y="17"/>
              </a:lnTo>
              <a:lnTo>
                <a:pt x="15" y="0"/>
              </a:lnTo>
              <a:lnTo>
                <a:pt x="0" y="0"/>
              </a:lnTo>
              <a:lnTo>
                <a:pt x="16" y="17"/>
              </a:lnTo>
            </a:path>
          </a:pathLst>
        </a:cu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0</xdr:rowOff>
    </xdr:from>
    <xdr:to>
      <xdr:col>9</xdr:col>
      <xdr:colOff>47625</xdr:colOff>
      <xdr:row>7</xdr:row>
      <xdr:rowOff>19050</xdr:rowOff>
    </xdr:to>
    <xdr:sp>
      <xdr:nvSpPr>
        <xdr:cNvPr id="2" name="AutoShape 44"/>
        <xdr:cNvSpPr>
          <a:spLocks/>
        </xdr:cNvSpPr>
      </xdr:nvSpPr>
      <xdr:spPr>
        <a:xfrm>
          <a:off x="2362200" y="1609725"/>
          <a:ext cx="180975" cy="304800"/>
        </a:xfrm>
        <a:custGeom>
          <a:pathLst>
            <a:path h="32" w="16">
              <a:moveTo>
                <a:pt x="16" y="17"/>
              </a:moveTo>
              <a:lnTo>
                <a:pt x="1" y="32"/>
              </a:lnTo>
              <a:lnTo>
                <a:pt x="15" y="32"/>
              </a:lnTo>
              <a:lnTo>
                <a:pt x="16" y="17"/>
              </a:lnTo>
              <a:lnTo>
                <a:pt x="15" y="0"/>
              </a:lnTo>
              <a:lnTo>
                <a:pt x="0" y="0"/>
              </a:lnTo>
              <a:lnTo>
                <a:pt x="16" y="17"/>
              </a:lnTo>
            </a:path>
          </a:pathLst>
        </a:cu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66675</xdr:colOff>
      <xdr:row>13</xdr:row>
      <xdr:rowOff>180975</xdr:rowOff>
    </xdr:from>
    <xdr:to>
      <xdr:col>19</xdr:col>
      <xdr:colOff>333375</xdr:colOff>
      <xdr:row>15</xdr:row>
      <xdr:rowOff>114300</xdr:rowOff>
    </xdr:to>
    <xdr:sp>
      <xdr:nvSpPr>
        <xdr:cNvPr id="3" name="AutoShape 4"/>
        <xdr:cNvSpPr>
          <a:spLocks/>
        </xdr:cNvSpPr>
      </xdr:nvSpPr>
      <xdr:spPr>
        <a:xfrm rot="5400000">
          <a:off x="6372225" y="4467225"/>
          <a:ext cx="266700" cy="238125"/>
        </a:xfrm>
        <a:prstGeom prst="circularArrow">
          <a:avLst>
            <a:gd name="adj1" fmla="val -1813287"/>
            <a:gd name="adj2" fmla="val 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142875</xdr:rowOff>
    </xdr:from>
    <xdr:to>
      <xdr:col>18</xdr:col>
      <xdr:colOff>76200</xdr:colOff>
      <xdr:row>16</xdr:row>
      <xdr:rowOff>114300</xdr:rowOff>
    </xdr:to>
    <xdr:grpSp>
      <xdr:nvGrpSpPr>
        <xdr:cNvPr id="4" name="Group 5"/>
        <xdr:cNvGrpSpPr>
          <a:grpSpLocks/>
        </xdr:cNvGrpSpPr>
      </xdr:nvGrpSpPr>
      <xdr:grpSpPr>
        <a:xfrm>
          <a:off x="2238375" y="4733925"/>
          <a:ext cx="3762375" cy="276225"/>
          <a:chOff x="238" y="305"/>
          <a:chExt cx="255" cy="33"/>
        </a:xfrm>
        <a:solidFill>
          <a:srgbClr val="FFFFFF"/>
        </a:solidFill>
      </xdr:grpSpPr>
      <xdr:sp>
        <xdr:nvSpPr>
          <xdr:cNvPr id="5" name="AutoShape 6"/>
          <xdr:cNvSpPr>
            <a:spLocks/>
          </xdr:cNvSpPr>
        </xdr:nvSpPr>
        <xdr:spPr>
          <a:xfrm rot="10800000" flipH="1">
            <a:off x="238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 rot="10800000" flipH="1">
            <a:off x="264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rot="10800000" flipH="1">
            <a:off x="290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 rot="10800000" flipH="1">
            <a:off x="316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rot="10800000" flipH="1">
            <a:off x="344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 rot="10800000" flipH="1">
            <a:off x="370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 rot="10800000" flipH="1">
            <a:off x="396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rot="10800000" flipH="1">
            <a:off x="422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 rot="10800000" flipH="1">
            <a:off x="448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 rot="10800000" flipH="1">
            <a:off x="474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15</xdr:row>
      <xdr:rowOff>66675</xdr:rowOff>
    </xdr:from>
    <xdr:to>
      <xdr:col>20</xdr:col>
      <xdr:colOff>200025</xdr:colOff>
      <xdr:row>16</xdr:row>
      <xdr:rowOff>209550</xdr:rowOff>
    </xdr:to>
    <xdr:sp>
      <xdr:nvSpPr>
        <xdr:cNvPr id="15" name="AutoShape 16"/>
        <xdr:cNvSpPr>
          <a:spLocks/>
        </xdr:cNvSpPr>
      </xdr:nvSpPr>
      <xdr:spPr>
        <a:xfrm>
          <a:off x="5962650" y="4657725"/>
          <a:ext cx="923925" cy="447675"/>
        </a:xfrm>
        <a:custGeom>
          <a:pathLst>
            <a:path h="38" w="56">
              <a:moveTo>
                <a:pt x="0" y="38"/>
              </a:moveTo>
              <a:lnTo>
                <a:pt x="56" y="38"/>
              </a:lnTo>
              <a:lnTo>
                <a:pt x="56" y="0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0</xdr:row>
      <xdr:rowOff>0</xdr:rowOff>
    </xdr:from>
    <xdr:to>
      <xdr:col>26</xdr:col>
      <xdr:colOff>133350</xdr:colOff>
      <xdr:row>12</xdr:row>
      <xdr:rowOff>342900</xdr:rowOff>
    </xdr:to>
    <xdr:graphicFrame>
      <xdr:nvGraphicFramePr>
        <xdr:cNvPr id="16" name="Chart 22"/>
        <xdr:cNvGraphicFramePr/>
      </xdr:nvGraphicFramePr>
      <xdr:xfrm>
        <a:off x="3848100" y="0"/>
        <a:ext cx="49720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6</xdr:row>
      <xdr:rowOff>0</xdr:rowOff>
    </xdr:from>
    <xdr:to>
      <xdr:col>5</xdr:col>
      <xdr:colOff>19050</xdr:colOff>
      <xdr:row>7</xdr:row>
      <xdr:rowOff>19050</xdr:rowOff>
    </xdr:to>
    <xdr:grpSp>
      <xdr:nvGrpSpPr>
        <xdr:cNvPr id="17" name="Group 23"/>
        <xdr:cNvGrpSpPr>
          <a:grpSpLocks/>
        </xdr:cNvGrpSpPr>
      </xdr:nvGrpSpPr>
      <xdr:grpSpPr>
        <a:xfrm>
          <a:off x="533400" y="1609725"/>
          <a:ext cx="790575" cy="304800"/>
          <a:chOff x="56" y="121"/>
          <a:chExt cx="83" cy="30"/>
        </a:xfrm>
        <a:solidFill>
          <a:srgbClr val="FFFFFF"/>
        </a:solidFill>
      </xdr:grpSpPr>
      <xdr:sp>
        <xdr:nvSpPr>
          <xdr:cNvPr id="19" name="Line 25"/>
          <xdr:cNvSpPr>
            <a:spLocks/>
          </xdr:cNvSpPr>
        </xdr:nvSpPr>
        <xdr:spPr>
          <a:xfrm flipH="1">
            <a:off x="56" y="136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6"/>
          <xdr:cNvSpPr>
            <a:spLocks/>
          </xdr:cNvSpPr>
        </xdr:nvSpPr>
        <xdr:spPr>
          <a:xfrm>
            <a:off x="84" y="121"/>
            <a:ext cx="17" cy="30"/>
          </a:xfrm>
          <a:prstGeom prst="rect">
            <a:avLst/>
          </a:prstGeom>
          <a:solidFill>
            <a:srgbClr val="00008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7"/>
          <xdr:cNvSpPr>
            <a:spLocks/>
          </xdr:cNvSpPr>
        </xdr:nvSpPr>
        <xdr:spPr>
          <a:xfrm>
            <a:off x="65" y="121"/>
            <a:ext cx="61" cy="30"/>
          </a:xfrm>
          <a:prstGeom prst="homePlate">
            <a:avLst>
              <a:gd name="adj" fmla="val 29277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8"/>
          <xdr:cNvSpPr>
            <a:spLocks/>
          </xdr:cNvSpPr>
        </xdr:nvSpPr>
        <xdr:spPr>
          <a:xfrm flipH="1">
            <a:off x="125" y="136"/>
            <a:ext cx="1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361950</xdr:colOff>
      <xdr:row>6</xdr:row>
      <xdr:rowOff>161925</xdr:rowOff>
    </xdr:from>
    <xdr:to>
      <xdr:col>7</xdr:col>
      <xdr:colOff>0</xdr:colOff>
      <xdr:row>6</xdr:row>
      <xdr:rowOff>161925</xdr:rowOff>
    </xdr:to>
    <xdr:sp>
      <xdr:nvSpPr>
        <xdr:cNvPr id="23" name="Line 35"/>
        <xdr:cNvSpPr>
          <a:spLocks/>
        </xdr:cNvSpPr>
      </xdr:nvSpPr>
      <xdr:spPr>
        <a:xfrm flipH="1">
          <a:off x="1666875" y="1771650"/>
          <a:ext cx="133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10</xdr:col>
      <xdr:colOff>85725</xdr:colOff>
      <xdr:row>6</xdr:row>
      <xdr:rowOff>180975</xdr:rowOff>
    </xdr:to>
    <xdr:sp>
      <xdr:nvSpPr>
        <xdr:cNvPr id="24" name="AutoShape 36"/>
        <xdr:cNvSpPr>
          <a:spLocks/>
        </xdr:cNvSpPr>
      </xdr:nvSpPr>
      <xdr:spPr>
        <a:xfrm>
          <a:off x="2495550" y="1762125"/>
          <a:ext cx="466725" cy="28575"/>
        </a:xfrm>
        <a:custGeom>
          <a:pathLst>
            <a:path h="1" w="76">
              <a:moveTo>
                <a:pt x="76" y="0"/>
              </a:move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6</xdr:row>
      <xdr:rowOff>19050</xdr:rowOff>
    </xdr:from>
    <xdr:to>
      <xdr:col>8</xdr:col>
      <xdr:colOff>19050</xdr:colOff>
      <xdr:row>7</xdr:row>
      <xdr:rowOff>19050</xdr:rowOff>
    </xdr:to>
    <xdr:sp>
      <xdr:nvSpPr>
        <xdr:cNvPr id="25" name="Rectangle 37"/>
        <xdr:cNvSpPr>
          <a:spLocks/>
        </xdr:cNvSpPr>
      </xdr:nvSpPr>
      <xdr:spPr>
        <a:xfrm>
          <a:off x="1971675" y="1628775"/>
          <a:ext cx="161925" cy="285750"/>
        </a:xfrm>
        <a:prstGeom prst="rect">
          <a:avLst/>
        </a:prstGeom>
        <a:solidFill>
          <a:srgbClr val="00008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9</xdr:col>
      <xdr:colOff>19050</xdr:colOff>
      <xdr:row>7</xdr:row>
      <xdr:rowOff>19050</xdr:rowOff>
    </xdr:to>
    <xdr:sp>
      <xdr:nvSpPr>
        <xdr:cNvPr id="26" name="AutoShape 38"/>
        <xdr:cNvSpPr>
          <a:spLocks/>
        </xdr:cNvSpPr>
      </xdr:nvSpPr>
      <xdr:spPr>
        <a:xfrm>
          <a:off x="1800225" y="1619250"/>
          <a:ext cx="714375" cy="295275"/>
        </a:xfrm>
        <a:prstGeom prst="homePlate">
          <a:avLst>
            <a:gd name="adj" fmla="val 2927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571500</xdr:colOff>
      <xdr:row>15</xdr:row>
      <xdr:rowOff>66675</xdr:rowOff>
    </xdr:from>
    <xdr:to>
      <xdr:col>20</xdr:col>
      <xdr:colOff>628650</xdr:colOff>
      <xdr:row>16</xdr:row>
      <xdr:rowOff>219075</xdr:rowOff>
    </xdr:to>
    <xdr:sp>
      <xdr:nvSpPr>
        <xdr:cNvPr id="27" name="AutoShape 41"/>
        <xdr:cNvSpPr>
          <a:spLocks/>
        </xdr:cNvSpPr>
      </xdr:nvSpPr>
      <xdr:spPr>
        <a:xfrm>
          <a:off x="7258050" y="4657725"/>
          <a:ext cx="57150" cy="457200"/>
        </a:xfrm>
        <a:custGeom>
          <a:pathLst>
            <a:path h="61" w="16">
              <a:moveTo>
                <a:pt x="16" y="61"/>
              </a:moveTo>
              <a:lnTo>
                <a:pt x="0" y="61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6</xdr:row>
      <xdr:rowOff>9525</xdr:rowOff>
    </xdr:from>
    <xdr:to>
      <xdr:col>9</xdr:col>
      <xdr:colOff>28575</xdr:colOff>
      <xdr:row>7</xdr:row>
      <xdr:rowOff>19050</xdr:rowOff>
    </xdr:to>
    <xdr:sp>
      <xdr:nvSpPr>
        <xdr:cNvPr id="1" name="AutoShape 44"/>
        <xdr:cNvSpPr>
          <a:spLocks/>
        </xdr:cNvSpPr>
      </xdr:nvSpPr>
      <xdr:spPr>
        <a:xfrm>
          <a:off x="2352675" y="1619250"/>
          <a:ext cx="171450" cy="295275"/>
        </a:xfrm>
        <a:custGeom>
          <a:pathLst>
            <a:path h="30" w="18">
              <a:moveTo>
                <a:pt x="18" y="15"/>
              </a:moveTo>
              <a:lnTo>
                <a:pt x="2" y="0"/>
              </a:lnTo>
              <a:lnTo>
                <a:pt x="17" y="0"/>
              </a:lnTo>
              <a:lnTo>
                <a:pt x="17" y="15"/>
              </a:lnTo>
              <a:lnTo>
                <a:pt x="17" y="30"/>
              </a:lnTo>
              <a:lnTo>
                <a:pt x="0" y="30"/>
              </a:lnTo>
              <a:lnTo>
                <a:pt x="18" y="15"/>
              </a:lnTo>
            </a:path>
          </a:pathLst>
        </a:cu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9525</xdr:rowOff>
    </xdr:from>
    <xdr:to>
      <xdr:col>4</xdr:col>
      <xdr:colOff>28575</xdr:colOff>
      <xdr:row>7</xdr:row>
      <xdr:rowOff>19050</xdr:rowOff>
    </xdr:to>
    <xdr:sp>
      <xdr:nvSpPr>
        <xdr:cNvPr id="2" name="AutoShape 45"/>
        <xdr:cNvSpPr>
          <a:spLocks/>
        </xdr:cNvSpPr>
      </xdr:nvSpPr>
      <xdr:spPr>
        <a:xfrm>
          <a:off x="1047750" y="1619250"/>
          <a:ext cx="171450" cy="295275"/>
        </a:xfrm>
        <a:custGeom>
          <a:pathLst>
            <a:path h="30" w="18">
              <a:moveTo>
                <a:pt x="18" y="15"/>
              </a:moveTo>
              <a:lnTo>
                <a:pt x="2" y="0"/>
              </a:lnTo>
              <a:lnTo>
                <a:pt x="17" y="0"/>
              </a:lnTo>
              <a:lnTo>
                <a:pt x="17" y="15"/>
              </a:lnTo>
              <a:lnTo>
                <a:pt x="17" y="30"/>
              </a:lnTo>
              <a:lnTo>
                <a:pt x="0" y="30"/>
              </a:lnTo>
              <a:lnTo>
                <a:pt x="18" y="15"/>
              </a:lnTo>
            </a:path>
          </a:pathLst>
        </a:cu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66675</xdr:colOff>
      <xdr:row>13</xdr:row>
      <xdr:rowOff>180975</xdr:rowOff>
    </xdr:from>
    <xdr:to>
      <xdr:col>19</xdr:col>
      <xdr:colOff>333375</xdr:colOff>
      <xdr:row>15</xdr:row>
      <xdr:rowOff>114300</xdr:rowOff>
    </xdr:to>
    <xdr:sp>
      <xdr:nvSpPr>
        <xdr:cNvPr id="3" name="AutoShape 4"/>
        <xdr:cNvSpPr>
          <a:spLocks/>
        </xdr:cNvSpPr>
      </xdr:nvSpPr>
      <xdr:spPr>
        <a:xfrm rot="5400000">
          <a:off x="6372225" y="4467225"/>
          <a:ext cx="266700" cy="238125"/>
        </a:xfrm>
        <a:prstGeom prst="circularArrow">
          <a:avLst>
            <a:gd name="adj1" fmla="val -1813287"/>
            <a:gd name="adj2" fmla="val 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142875</xdr:rowOff>
    </xdr:from>
    <xdr:to>
      <xdr:col>18</xdr:col>
      <xdr:colOff>76200</xdr:colOff>
      <xdr:row>16</xdr:row>
      <xdr:rowOff>114300</xdr:rowOff>
    </xdr:to>
    <xdr:grpSp>
      <xdr:nvGrpSpPr>
        <xdr:cNvPr id="4" name="Group 5"/>
        <xdr:cNvGrpSpPr>
          <a:grpSpLocks/>
        </xdr:cNvGrpSpPr>
      </xdr:nvGrpSpPr>
      <xdr:grpSpPr>
        <a:xfrm>
          <a:off x="2238375" y="4733925"/>
          <a:ext cx="3762375" cy="276225"/>
          <a:chOff x="238" y="305"/>
          <a:chExt cx="255" cy="33"/>
        </a:xfrm>
        <a:solidFill>
          <a:srgbClr val="FFFFFF"/>
        </a:solidFill>
      </xdr:grpSpPr>
      <xdr:sp>
        <xdr:nvSpPr>
          <xdr:cNvPr id="5" name="AutoShape 6"/>
          <xdr:cNvSpPr>
            <a:spLocks/>
          </xdr:cNvSpPr>
        </xdr:nvSpPr>
        <xdr:spPr>
          <a:xfrm rot="10800000" flipH="1">
            <a:off x="238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 rot="10800000" flipH="1">
            <a:off x="264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rot="10800000" flipH="1">
            <a:off x="290" y="305"/>
            <a:ext cx="20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 rot="10800000" flipH="1">
            <a:off x="316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rot="10800000" flipH="1">
            <a:off x="344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 rot="10800000" flipH="1">
            <a:off x="370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 rot="10800000" flipH="1">
            <a:off x="396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rot="10800000" flipH="1">
            <a:off x="422" y="305"/>
            <a:ext cx="20" cy="33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 rot="10800000" flipH="1">
            <a:off x="448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 rot="10800000" flipH="1">
            <a:off x="474" y="305"/>
            <a:ext cx="19" cy="32"/>
          </a:xfrm>
          <a:prstGeom prst="circularArrow">
            <a:avLst>
              <a:gd name="adj1" fmla="val -1813287"/>
              <a:gd name="adj2" fmla="val 0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15</xdr:row>
      <xdr:rowOff>66675</xdr:rowOff>
    </xdr:from>
    <xdr:to>
      <xdr:col>20</xdr:col>
      <xdr:colOff>200025</xdr:colOff>
      <xdr:row>16</xdr:row>
      <xdr:rowOff>209550</xdr:rowOff>
    </xdr:to>
    <xdr:sp>
      <xdr:nvSpPr>
        <xdr:cNvPr id="15" name="AutoShape 16"/>
        <xdr:cNvSpPr>
          <a:spLocks/>
        </xdr:cNvSpPr>
      </xdr:nvSpPr>
      <xdr:spPr>
        <a:xfrm>
          <a:off x="5962650" y="4657725"/>
          <a:ext cx="923925" cy="447675"/>
        </a:xfrm>
        <a:custGeom>
          <a:pathLst>
            <a:path h="38" w="56">
              <a:moveTo>
                <a:pt x="0" y="38"/>
              </a:moveTo>
              <a:lnTo>
                <a:pt x="56" y="38"/>
              </a:lnTo>
              <a:lnTo>
                <a:pt x="56" y="0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0</xdr:row>
      <xdr:rowOff>0</xdr:rowOff>
    </xdr:from>
    <xdr:to>
      <xdr:col>26</xdr:col>
      <xdr:colOff>123825</xdr:colOff>
      <xdr:row>12</xdr:row>
      <xdr:rowOff>333375</xdr:rowOff>
    </xdr:to>
    <xdr:graphicFrame>
      <xdr:nvGraphicFramePr>
        <xdr:cNvPr id="16" name="Chart 22"/>
        <xdr:cNvGraphicFramePr/>
      </xdr:nvGraphicFramePr>
      <xdr:xfrm>
        <a:off x="3848100" y="0"/>
        <a:ext cx="49625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6</xdr:row>
      <xdr:rowOff>9525</xdr:rowOff>
    </xdr:from>
    <xdr:to>
      <xdr:col>5</xdr:col>
      <xdr:colOff>19050</xdr:colOff>
      <xdr:row>7</xdr:row>
      <xdr:rowOff>19050</xdr:rowOff>
    </xdr:to>
    <xdr:grpSp>
      <xdr:nvGrpSpPr>
        <xdr:cNvPr id="17" name="Group 23"/>
        <xdr:cNvGrpSpPr>
          <a:grpSpLocks/>
        </xdr:cNvGrpSpPr>
      </xdr:nvGrpSpPr>
      <xdr:grpSpPr>
        <a:xfrm>
          <a:off x="533400" y="1619250"/>
          <a:ext cx="790575" cy="295275"/>
          <a:chOff x="56" y="121"/>
          <a:chExt cx="83" cy="30"/>
        </a:xfrm>
        <a:solidFill>
          <a:srgbClr val="FFFFFF"/>
        </a:solidFill>
      </xdr:grpSpPr>
      <xdr:sp>
        <xdr:nvSpPr>
          <xdr:cNvPr id="19" name="Line 25"/>
          <xdr:cNvSpPr>
            <a:spLocks/>
          </xdr:cNvSpPr>
        </xdr:nvSpPr>
        <xdr:spPr>
          <a:xfrm flipH="1">
            <a:off x="56" y="136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6"/>
          <xdr:cNvSpPr>
            <a:spLocks/>
          </xdr:cNvSpPr>
        </xdr:nvSpPr>
        <xdr:spPr>
          <a:xfrm>
            <a:off x="84" y="121"/>
            <a:ext cx="17" cy="30"/>
          </a:xfrm>
          <a:prstGeom prst="rect">
            <a:avLst/>
          </a:prstGeom>
          <a:solidFill>
            <a:srgbClr val="00008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7"/>
          <xdr:cNvSpPr>
            <a:spLocks/>
          </xdr:cNvSpPr>
        </xdr:nvSpPr>
        <xdr:spPr>
          <a:xfrm>
            <a:off x="65" y="121"/>
            <a:ext cx="61" cy="30"/>
          </a:xfrm>
          <a:prstGeom prst="homePlate">
            <a:avLst>
              <a:gd name="adj" fmla="val 29277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8"/>
          <xdr:cNvSpPr>
            <a:spLocks/>
          </xdr:cNvSpPr>
        </xdr:nvSpPr>
        <xdr:spPr>
          <a:xfrm flipH="1">
            <a:off x="125" y="136"/>
            <a:ext cx="1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371475</xdr:colOff>
      <xdr:row>8</xdr:row>
      <xdr:rowOff>142875</xdr:rowOff>
    </xdr:from>
    <xdr:to>
      <xdr:col>7</xdr:col>
      <xdr:colOff>9525</xdr:colOff>
      <xdr:row>8</xdr:row>
      <xdr:rowOff>152400</xdr:rowOff>
    </xdr:to>
    <xdr:sp>
      <xdr:nvSpPr>
        <xdr:cNvPr id="23" name="AutoShape 29"/>
        <xdr:cNvSpPr>
          <a:spLocks/>
        </xdr:cNvSpPr>
      </xdr:nvSpPr>
      <xdr:spPr>
        <a:xfrm>
          <a:off x="1676400" y="2266950"/>
          <a:ext cx="133350" cy="9525"/>
        </a:xfrm>
        <a:custGeom>
          <a:pathLst>
            <a:path h="1" w="13">
              <a:moveTo>
                <a:pt x="0" y="0"/>
              </a:moveTo>
              <a:lnTo>
                <a:pt x="13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9525</xdr:rowOff>
    </xdr:from>
    <xdr:to>
      <xdr:col>11</xdr:col>
      <xdr:colOff>9525</xdr:colOff>
      <xdr:row>8</xdr:row>
      <xdr:rowOff>152400</xdr:rowOff>
    </xdr:to>
    <xdr:sp>
      <xdr:nvSpPr>
        <xdr:cNvPr id="24" name="AutoShape 30"/>
        <xdr:cNvSpPr>
          <a:spLocks/>
        </xdr:cNvSpPr>
      </xdr:nvSpPr>
      <xdr:spPr>
        <a:xfrm>
          <a:off x="2514600" y="2133600"/>
          <a:ext cx="752475" cy="142875"/>
        </a:xfrm>
        <a:custGeom>
          <a:pathLst>
            <a:path h="16" w="38">
              <a:moveTo>
                <a:pt x="0" y="16"/>
              </a:moveTo>
              <a:lnTo>
                <a:pt x="38" y="16"/>
              </a:lnTo>
              <a:lnTo>
                <a:pt x="38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8</xdr:row>
      <xdr:rowOff>142875</xdr:rowOff>
    </xdr:from>
    <xdr:to>
      <xdr:col>5</xdr:col>
      <xdr:colOff>9525</xdr:colOff>
      <xdr:row>8</xdr:row>
      <xdr:rowOff>142875</xdr:rowOff>
    </xdr:to>
    <xdr:sp>
      <xdr:nvSpPr>
        <xdr:cNvPr id="25" name="Line 31"/>
        <xdr:cNvSpPr>
          <a:spLocks/>
        </xdr:cNvSpPr>
      </xdr:nvSpPr>
      <xdr:spPr>
        <a:xfrm flipV="1">
          <a:off x="1181100" y="2266950"/>
          <a:ext cx="133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</xdr:row>
      <xdr:rowOff>142875</xdr:rowOff>
    </xdr:from>
    <xdr:to>
      <xdr:col>1</xdr:col>
      <xdr:colOff>419100</xdr:colOff>
      <xdr:row>8</xdr:row>
      <xdr:rowOff>171450</xdr:rowOff>
    </xdr:to>
    <xdr:sp>
      <xdr:nvSpPr>
        <xdr:cNvPr id="26" name="AutoShape 32"/>
        <xdr:cNvSpPr>
          <a:spLocks/>
        </xdr:cNvSpPr>
      </xdr:nvSpPr>
      <xdr:spPr>
        <a:xfrm>
          <a:off x="485775" y="2266950"/>
          <a:ext cx="114300" cy="28575"/>
        </a:xfrm>
        <a:custGeom>
          <a:pathLst>
            <a:path h="1" w="10">
              <a:moveTo>
                <a:pt x="0" y="0"/>
              </a:moveTo>
              <a:lnTo>
                <a:pt x="10" y="0"/>
              </a:lnTo>
            </a:path>
          </a:pathLst>
        </a:custGeom>
        <a:noFill/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6</xdr:row>
      <xdr:rowOff>9525</xdr:rowOff>
    </xdr:from>
    <xdr:to>
      <xdr:col>11</xdr:col>
      <xdr:colOff>0</xdr:colOff>
      <xdr:row>7</xdr:row>
      <xdr:rowOff>19050</xdr:rowOff>
    </xdr:to>
    <xdr:grpSp>
      <xdr:nvGrpSpPr>
        <xdr:cNvPr id="27" name="Group 33"/>
        <xdr:cNvGrpSpPr>
          <a:grpSpLocks/>
        </xdr:cNvGrpSpPr>
      </xdr:nvGrpSpPr>
      <xdr:grpSpPr>
        <a:xfrm>
          <a:off x="1666875" y="1619250"/>
          <a:ext cx="1590675" cy="295275"/>
          <a:chOff x="175" y="121"/>
          <a:chExt cx="167" cy="30"/>
        </a:xfrm>
        <a:solidFill>
          <a:srgbClr val="FFFFFF"/>
        </a:solidFill>
      </xdr:grpSpPr>
      <xdr:sp>
        <xdr:nvSpPr>
          <xdr:cNvPr id="29" name="Line 35"/>
          <xdr:cNvSpPr>
            <a:spLocks/>
          </xdr:cNvSpPr>
        </xdr:nvSpPr>
        <xdr:spPr>
          <a:xfrm flipH="1">
            <a:off x="175" y="136"/>
            <a:ext cx="1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6"/>
          <xdr:cNvSpPr>
            <a:spLocks/>
          </xdr:cNvSpPr>
        </xdr:nvSpPr>
        <xdr:spPr>
          <a:xfrm>
            <a:off x="264" y="136"/>
            <a:ext cx="78" cy="14"/>
          </a:xfrm>
          <a:custGeom>
            <a:pathLst>
              <a:path h="16" w="41">
                <a:moveTo>
                  <a:pt x="41" y="16"/>
                </a:moveTo>
                <a:lnTo>
                  <a:pt x="41" y="0"/>
                </a:lnTo>
                <a:lnTo>
                  <a:pt x="0" y="0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7"/>
          <xdr:cNvSpPr>
            <a:spLocks/>
          </xdr:cNvSpPr>
        </xdr:nvSpPr>
        <xdr:spPr>
          <a:xfrm>
            <a:off x="207" y="121"/>
            <a:ext cx="17" cy="30"/>
          </a:xfrm>
          <a:prstGeom prst="rect">
            <a:avLst/>
          </a:prstGeom>
          <a:solidFill>
            <a:srgbClr val="00008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8"/>
          <xdr:cNvSpPr>
            <a:spLocks/>
          </xdr:cNvSpPr>
        </xdr:nvSpPr>
        <xdr:spPr>
          <a:xfrm>
            <a:off x="189" y="121"/>
            <a:ext cx="75" cy="30"/>
          </a:xfrm>
          <a:prstGeom prst="homePlate">
            <a:avLst>
              <a:gd name="adj" fmla="val 29277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104775</xdr:colOff>
      <xdr:row>8</xdr:row>
      <xdr:rowOff>0</xdr:rowOff>
    </xdr:from>
    <xdr:to>
      <xdr:col>9</xdr:col>
      <xdr:colOff>9525</xdr:colOff>
      <xdr:row>9</xdr:row>
      <xdr:rowOff>0</xdr:rowOff>
    </xdr:to>
    <xdr:sp>
      <xdr:nvSpPr>
        <xdr:cNvPr id="33" name="AutoShape 39"/>
        <xdr:cNvSpPr>
          <a:spLocks/>
        </xdr:cNvSpPr>
      </xdr:nvSpPr>
      <xdr:spPr>
        <a:xfrm flipH="1" flipV="1">
          <a:off x="1790700" y="2124075"/>
          <a:ext cx="714375" cy="285750"/>
        </a:xfrm>
        <a:prstGeom prst="homePlate">
          <a:avLst>
            <a:gd name="adj" fmla="val 2927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34" name="AutoShape 40"/>
        <xdr:cNvSpPr>
          <a:spLocks/>
        </xdr:cNvSpPr>
      </xdr:nvSpPr>
      <xdr:spPr>
        <a:xfrm flipH="1" flipV="1">
          <a:off x="609600" y="2124075"/>
          <a:ext cx="581025" cy="285750"/>
        </a:xfrm>
        <a:prstGeom prst="homePlate">
          <a:avLst>
            <a:gd name="adj" fmla="val 2927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571500</xdr:colOff>
      <xdr:row>15</xdr:row>
      <xdr:rowOff>66675</xdr:rowOff>
    </xdr:from>
    <xdr:to>
      <xdr:col>20</xdr:col>
      <xdr:colOff>628650</xdr:colOff>
      <xdr:row>16</xdr:row>
      <xdr:rowOff>219075</xdr:rowOff>
    </xdr:to>
    <xdr:sp>
      <xdr:nvSpPr>
        <xdr:cNvPr id="35" name="AutoShape 41"/>
        <xdr:cNvSpPr>
          <a:spLocks/>
        </xdr:cNvSpPr>
      </xdr:nvSpPr>
      <xdr:spPr>
        <a:xfrm>
          <a:off x="7258050" y="4657725"/>
          <a:ext cx="57150" cy="457200"/>
        </a:xfrm>
        <a:custGeom>
          <a:pathLst>
            <a:path h="61" w="16">
              <a:moveTo>
                <a:pt x="16" y="61"/>
              </a:moveTo>
              <a:lnTo>
                <a:pt x="0" y="61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">
    <tabColor indexed="12"/>
  </sheetPr>
  <dimension ref="A1:Y17"/>
  <sheetViews>
    <sheetView showGridLines="0" showRowColHeaders="0" showOutlineSymbols="0" zoomScale="110" zoomScaleNormal="110" zoomScaleSheetLayoutView="100" workbookViewId="0" topLeftCell="A1">
      <selection activeCell="C7" sqref="C7"/>
    </sheetView>
  </sheetViews>
  <sheetFormatPr defaultColWidth="9.140625" defaultRowHeight="24" customHeight="1"/>
  <cols>
    <col min="1" max="1" width="2.7109375" style="8" customWidth="1"/>
    <col min="2" max="5" width="5.7109375" style="1" customWidth="1"/>
    <col min="6" max="6" width="8.28125" style="1" customWidth="1"/>
    <col min="7" max="18" width="5.7109375" style="1" customWidth="1"/>
    <col min="19" max="19" width="9.7109375" style="1" customWidth="1"/>
    <col min="20" max="21" width="3.7109375" style="1" customWidth="1"/>
    <col min="22" max="22" width="9.140625" style="1" customWidth="1"/>
    <col min="23" max="23" width="3.7109375" style="78" hidden="1" customWidth="1"/>
    <col min="24" max="16384" width="3.7109375" style="1" customWidth="1"/>
  </cols>
  <sheetData>
    <row r="1" spans="1:25" ht="15" customHeight="1">
      <c r="A1" s="131" t="s">
        <v>16</v>
      </c>
      <c r="B1" s="130"/>
      <c r="C1" s="130"/>
      <c r="D1" s="130"/>
      <c r="E1" s="130"/>
      <c r="F1" s="130"/>
      <c r="G1" s="130"/>
      <c r="H1" s="130"/>
      <c r="I1" s="130"/>
      <c r="J1" s="130"/>
      <c r="K1" s="129" t="str">
        <f>B5</f>
        <v>aantal minuten</v>
      </c>
      <c r="L1" s="8"/>
      <c r="N1" s="2"/>
      <c r="O1" s="2"/>
      <c r="Q1" s="2"/>
      <c r="R1" s="2"/>
      <c r="S1" s="2"/>
      <c r="T1" s="2"/>
      <c r="U1" s="3"/>
      <c r="W1" s="78" t="s">
        <v>2</v>
      </c>
      <c r="X1" s="5"/>
      <c r="Y1" s="5"/>
    </row>
    <row r="2" spans="1:23" ht="15" customHeight="1" thickBot="1">
      <c r="A2" s="132" t="s">
        <v>15</v>
      </c>
      <c r="B2" s="133"/>
      <c r="C2" s="133"/>
      <c r="D2" s="133"/>
      <c r="E2" s="133"/>
      <c r="F2" s="133"/>
      <c r="G2" s="133"/>
      <c r="H2" s="133"/>
      <c r="I2" s="133"/>
      <c r="J2" s="134"/>
      <c r="K2" s="130"/>
      <c r="U2" s="6"/>
      <c r="W2" s="78" t="s">
        <v>11</v>
      </c>
    </row>
    <row r="3" spans="1:23" ht="45" customHeight="1" thickTop="1">
      <c r="A3" s="44"/>
      <c r="B3" s="127" t="s">
        <v>18</v>
      </c>
      <c r="C3" s="128"/>
      <c r="D3" s="128"/>
      <c r="E3" s="128"/>
      <c r="F3" s="128"/>
      <c r="G3" s="128"/>
      <c r="H3" s="128"/>
      <c r="I3" s="128"/>
      <c r="J3" s="44"/>
      <c r="K3" s="130"/>
      <c r="L3" s="8"/>
      <c r="M3" s="8"/>
      <c r="W3" s="78" t="s">
        <v>9</v>
      </c>
    </row>
    <row r="4" spans="2:23" ht="45" customHeight="1">
      <c r="B4" s="67" t="s">
        <v>0</v>
      </c>
      <c r="C4" s="68"/>
      <c r="D4" s="68"/>
      <c r="E4" s="69"/>
      <c r="F4" s="68"/>
      <c r="G4" s="68"/>
      <c r="H4" s="8"/>
      <c r="I4" s="70" t="s">
        <v>1</v>
      </c>
      <c r="U4" s="3"/>
      <c r="W4" s="78" t="s">
        <v>12</v>
      </c>
    </row>
    <row r="5" spans="2:21" ht="14.25" customHeight="1">
      <c r="B5" s="113" t="s">
        <v>8</v>
      </c>
      <c r="C5" s="114"/>
      <c r="D5" s="114"/>
      <c r="E5" s="7"/>
      <c r="G5" s="113" t="s">
        <v>4</v>
      </c>
      <c r="H5" s="118"/>
      <c r="I5" s="118"/>
      <c r="J5" s="57"/>
      <c r="K5" s="71"/>
      <c r="U5" s="6"/>
    </row>
    <row r="6" spans="6:23" ht="15" customHeight="1">
      <c r="F6" s="9"/>
      <c r="G6" s="73"/>
      <c r="H6" s="8"/>
      <c r="I6" s="123"/>
      <c r="J6" s="123"/>
      <c r="K6" s="71"/>
      <c r="U6" s="3"/>
      <c r="W6" s="79">
        <v>1</v>
      </c>
    </row>
    <row r="7" spans="3:23" ht="45" customHeight="1">
      <c r="C7" s="75" t="s">
        <v>2</v>
      </c>
      <c r="E7" s="9" t="str">
        <f>IF(W6=1,"*",IF(W6=2,":",IF(W6=3,"+","-")))</f>
        <v>*</v>
      </c>
      <c r="F7" s="74">
        <v>6</v>
      </c>
      <c r="H7" s="172" t="str">
        <f>IF(C7="",". . .",IF(C7="x","y",IF(E7="*",C7*F7,IF(E7=":",C7/F7,IF(E7="+",C7+F7,IF(E7="-",C7-F7,". . ."))))))</f>
        <v>y</v>
      </c>
      <c r="I7" s="173"/>
      <c r="K7" s="71"/>
      <c r="L7" s="8"/>
      <c r="W7" s="79"/>
    </row>
    <row r="8" spans="1:13" ht="57.75" customHeight="1" thickBot="1">
      <c r="A8" s="14"/>
      <c r="B8" s="65"/>
      <c r="C8" s="15"/>
      <c r="D8" s="16"/>
      <c r="E8" s="48"/>
      <c r="F8" s="15"/>
      <c r="G8" s="16"/>
      <c r="H8" s="8"/>
      <c r="K8" s="8"/>
      <c r="L8" s="8"/>
      <c r="M8" s="8"/>
    </row>
    <row r="9" spans="1:23" s="20" customFormat="1" ht="21" customHeight="1" thickTop="1">
      <c r="A9" s="103" t="s">
        <v>3</v>
      </c>
      <c r="B9" s="103"/>
      <c r="C9" s="103"/>
      <c r="D9" s="119" t="str">
        <f>CONCATENATE(D12,"  ",E7,"  ",F7,"  =  ",D13)</f>
        <v>aantal minuten  *  6  =  temperatuur</v>
      </c>
      <c r="E9" s="120"/>
      <c r="F9" s="120"/>
      <c r="G9" s="120"/>
      <c r="H9" s="120"/>
      <c r="I9" s="121"/>
      <c r="J9" s="40"/>
      <c r="K9" s="41"/>
      <c r="L9" s="41"/>
      <c r="M9" s="18"/>
      <c r="N9" s="77"/>
      <c r="O9" s="77"/>
      <c r="P9" s="77"/>
      <c r="U9" s="77"/>
      <c r="W9" s="80"/>
    </row>
    <row r="10" spans="1:23" s="20" customFormat="1" ht="21" customHeight="1" thickBot="1">
      <c r="A10" s="109" t="s">
        <v>5</v>
      </c>
      <c r="B10" s="109"/>
      <c r="C10" s="109"/>
      <c r="D10" s="104" t="str">
        <f>CONCATENATE(C12,"  ",E7,"  ",F7,"  =  ",C13)</f>
        <v>a   *  6  =  t </v>
      </c>
      <c r="E10" s="104"/>
      <c r="F10" s="49" t="s">
        <v>6</v>
      </c>
      <c r="G10" s="104" t="str">
        <f>CONCATENATE(C13,"  =  ",C12,"  ",E7,"  ",F7)</f>
        <v>t   =  a   *  6</v>
      </c>
      <c r="H10" s="105"/>
      <c r="I10" s="106"/>
      <c r="J10" s="40"/>
      <c r="K10" s="41"/>
      <c r="L10" s="41"/>
      <c r="M10" s="42"/>
      <c r="N10" s="122"/>
      <c r="O10" s="122"/>
      <c r="P10" s="77"/>
      <c r="Q10" s="77"/>
      <c r="R10" s="77"/>
      <c r="W10" s="81"/>
    </row>
    <row r="11" spans="1:24" s="8" customFormat="1" ht="59.25" customHeight="1" thickTop="1">
      <c r="A11" s="44"/>
      <c r="B11" s="63"/>
      <c r="C11" s="44"/>
      <c r="D11" s="44"/>
      <c r="E11" s="44"/>
      <c r="F11" s="44"/>
      <c r="G11" s="44"/>
      <c r="H11" s="44"/>
      <c r="I11" s="44"/>
      <c r="T11" s="50"/>
      <c r="U11" s="107" t="str">
        <f>D13</f>
        <v>temperatuur</v>
      </c>
      <c r="V11" s="108"/>
      <c r="W11" s="108"/>
      <c r="X11" s="108"/>
    </row>
    <row r="12" spans="1:23" s="24" customFormat="1" ht="24" customHeight="1">
      <c r="A12" s="23"/>
      <c r="B12" s="60" t="s">
        <v>0</v>
      </c>
      <c r="C12" s="161" t="str">
        <f>REPLACE(D12,2,50," ")</f>
        <v>a </v>
      </c>
      <c r="D12" s="110" t="str">
        <f>IF(B5="","",B5)</f>
        <v>aantal minuten</v>
      </c>
      <c r="E12" s="111"/>
      <c r="F12" s="112"/>
      <c r="G12" s="89">
        <f>IF(C7="","",IF(C7="x","",C7))</f>
      </c>
      <c r="H12" s="90">
        <f>IF(G12="","",G12+1)</f>
      </c>
      <c r="I12" s="90">
        <f>IF(G12="","",H12+1)</f>
      </c>
      <c r="J12" s="90">
        <f>IF(G12="","",I12+1)</f>
      </c>
      <c r="K12" s="90">
        <f>IF(G12="","",J12+1)</f>
      </c>
      <c r="L12" s="90">
        <f>IF(G12="","",K12+1)</f>
      </c>
      <c r="M12" s="90">
        <f>IF(G12="","",L12+1)</f>
      </c>
      <c r="N12" s="90">
        <f>IF(G12="","",M12+1)</f>
      </c>
      <c r="O12" s="90">
        <f>IF(G12="","",N12+1)</f>
      </c>
      <c r="P12" s="90">
        <f>IF(G12="","",O12+1)</f>
      </c>
      <c r="Q12" s="90">
        <f>IF(G12="","",P12+1)</f>
      </c>
      <c r="R12" s="91">
        <f>IF(G12="","",Q12+1)</f>
      </c>
      <c r="S12" s="124">
        <f>IF(G12="","",IF(E7="*",CONCATENATE(E7,"  ",F7," +  0"),IF(E7=":",CONCATENATE(E7,"  ",F7," +  0"),CONCATENATE("* 1 ",E7,"  ",F7))))</f>
      </c>
      <c r="T12" s="124"/>
      <c r="U12" s="124"/>
      <c r="W12" s="78"/>
    </row>
    <row r="13" spans="2:23" s="7" customFormat="1" ht="24" customHeight="1">
      <c r="B13" s="62" t="s">
        <v>1</v>
      </c>
      <c r="C13" s="160" t="str">
        <f>REPLACE(D13,2,50," ")</f>
        <v>t </v>
      </c>
      <c r="D13" s="125" t="str">
        <f>IF(G5="","",G5)</f>
        <v>temperatuur</v>
      </c>
      <c r="E13" s="126"/>
      <c r="F13" s="100"/>
      <c r="G13" s="76">
        <f>IF(G12="","",IF(E7="*",G12*F7,IF(E7=":",G12/F7,IF(E7="+",G12+F7,IF(E7="-",G12-F7,". . .")))))</f>
      </c>
      <c r="H13" s="76">
        <f>IF(G12="","",IF(E7="*",H12*F7,IF(E7=":",H12/F7,IF(E7="+",H12+F7,IF(E7="-",H12-F7,". . .")))))</f>
      </c>
      <c r="I13" s="76">
        <f>IF(G12="","",IF(E7="*",I12*F7,IF(E7=":",I12/F7,IF(E7="+",I12+F7,IF(E7="-",I12-F7,". . .")))))</f>
      </c>
      <c r="J13" s="76">
        <f>IF(G12="","",IF(E7="*",J12*F7,IF(E7=":",J12/F7,IF(E7="+",J12+F7,IF(E7="-",J12-F7,". . .")))))</f>
      </c>
      <c r="K13" s="76">
        <f>IF(G12="","",IF(E7="*",K12*F7,IF(E7=":",K12/F7,IF(E7="+",K12+F7,IF(E7="-",K12-F7,". . .")))))</f>
      </c>
      <c r="L13" s="76">
        <f>IF(G12="","",IF(E7="*",L12*F7,IF(E7=":",L12/F7,IF(E7="+",L12+F7,IF(E7="-",L12-F7,". . .")))))</f>
      </c>
      <c r="M13" s="76">
        <f>IF(G12="","",IF(E7="*",M12*F7,IF(E7=":",M12/F7,IF(E7="+",M12+F7,IF(E7="-",M12-F7,". . .")))))</f>
      </c>
      <c r="N13" s="76">
        <f>IF(G12="","",IF(E7="*",N12*F7,IF(E7=":",N12/F7,IF(E7="+",N12+F7,IF(E7="-",N12-F7,". . .")))))</f>
      </c>
      <c r="O13" s="76">
        <f>IF(G12="","",IF(E7="*",O12*F7,IF(E7=":",O12/F7,IF(E7="+",O12+F7,IF(E7="-",O12-F7,". . .")))))</f>
      </c>
      <c r="P13" s="76">
        <f>IF(G12="","",IF(E7="*",P12*F7,IF(E7=":",P12/F7,IF(E7="+",P12+F7,IF(E7="-",P12-F7,". . .")))))</f>
      </c>
      <c r="Q13" s="76">
        <f>IF(G12="","",IF(E7="*",Q12*F7,IF(E7=":",Q12/F7,IF(E7="+",Q12+F7,IF(E7="-",Q12-F7,". . .")))))</f>
      </c>
      <c r="R13" s="92" t="e">
        <f>IF(E7="*",R12*F7,IF(E7=":",R12/F7,IF(E7="+",R12+F7,IF(E7="-",R12-F7,". . ."))))</f>
        <v>#VALUE!</v>
      </c>
      <c r="S13" s="124"/>
      <c r="T13" s="124"/>
      <c r="U13" s="124"/>
      <c r="W13" s="82"/>
    </row>
    <row r="14" spans="1:23" s="24" customFormat="1" ht="21" customHeight="1">
      <c r="A14" s="7"/>
      <c r="B14" s="7"/>
      <c r="D14" s="27"/>
      <c r="E14" s="28"/>
      <c r="F14" s="7"/>
      <c r="G14" s="51">
        <f>IF(G12="","",IF(H13-G13&gt;0,W14&amp;H13-G13,H13-G13))</f>
      </c>
      <c r="H14" s="51">
        <f>IF(G12="","",IF(I13-H13&gt;0,W14&amp;I13-H13,I13-H13))</f>
      </c>
      <c r="I14" s="51">
        <f>IF(G12="","",IF(J13-I13&gt;0,W14&amp;J13-I13,J13-I13))</f>
      </c>
      <c r="J14" s="51">
        <f>IF(G12="","",IF(K13-J13&gt;0,W14&amp;K13-J13,K13-J13))</f>
      </c>
      <c r="K14" s="51">
        <f>IF(G12="","",IF(L13-K13&gt;0,W14&amp;L13-K13,L13-K13))</f>
      </c>
      <c r="L14" s="51">
        <f>IF(G12="","",IF(M13-L13&gt;0,W14&amp;M13-L13,M13-L13))</f>
      </c>
      <c r="M14" s="51">
        <f>IF(G12="","",IF(N13-M13&gt;0,W14&amp;N13-M13,N13-M13))</f>
      </c>
      <c r="N14" s="51">
        <f>IF(G12="","",IF(O13-N13&gt;0,W14&amp;O13-N13,O13-N13))</f>
      </c>
      <c r="O14" s="51">
        <f>IF(G12="","",IF(P13-O13&gt;0,W14&amp;P13-O13,P13-O13))</f>
      </c>
      <c r="P14" s="51">
        <f>IF(G12="","",IF(Q13-P13&gt;0,W14&amp;Q13-P13,Q13-P13))</f>
      </c>
      <c r="Q14" s="51">
        <f>IF(G12="","",IF(R13-Q13&gt;0,X14&amp;R13-Q13,R13-Q13))</f>
      </c>
      <c r="R14" s="29"/>
      <c r="S14" s="93"/>
      <c r="T14" s="64" t="s">
        <v>13</v>
      </c>
      <c r="U14" s="94"/>
      <c r="W14" s="83" t="s">
        <v>9</v>
      </c>
    </row>
    <row r="15" spans="1:24" s="33" customFormat="1" ht="18" customHeight="1">
      <c r="A15" s="36"/>
      <c r="B15" s="36"/>
      <c r="C15" s="37"/>
      <c r="D15" s="37"/>
      <c r="E15" s="101" t="s">
        <v>19</v>
      </c>
      <c r="F15" s="102"/>
      <c r="G15" s="102"/>
      <c r="H15" s="115" t="str">
        <f>IF(G14=0,"is steeds 0, dus de grafiek is constant",IF(G14&gt;0,CONCATENATE("is steeds"," ",G14,","," ","dus de grafiek is lineair stijgend"),CONCATENATE("is steeds"," ",G14,","," ","dus de grafiek is lineair dalend")))</f>
        <v>is steeds , dus de grafiek is lineair stijgend</v>
      </c>
      <c r="I15" s="116"/>
      <c r="J15" s="116"/>
      <c r="K15" s="116"/>
      <c r="L15" s="116"/>
      <c r="M15" s="116"/>
      <c r="N15" s="116"/>
      <c r="O15" s="116"/>
      <c r="P15" s="116"/>
      <c r="Q15" s="117"/>
      <c r="R15" s="117"/>
      <c r="S15" s="117"/>
      <c r="U15" s="36"/>
      <c r="V15" s="36"/>
      <c r="W15" s="84"/>
      <c r="X15" s="32"/>
    </row>
    <row r="16" spans="7:23" ht="24" customHeight="1">
      <c r="G16" s="34"/>
      <c r="W16" s="82"/>
    </row>
    <row r="17" ht="24" customHeight="1">
      <c r="S17" s="35"/>
    </row>
  </sheetData>
  <sheetProtection password="F830" sheet="1" objects="1" scenarios="1" selectLockedCells="1"/>
  <mergeCells count="20">
    <mergeCell ref="B3:I3"/>
    <mergeCell ref="K1:K3"/>
    <mergeCell ref="A1:J1"/>
    <mergeCell ref="A2:J2"/>
    <mergeCell ref="B5:D5"/>
    <mergeCell ref="H7:I7"/>
    <mergeCell ref="H15:S15"/>
    <mergeCell ref="G5:I5"/>
    <mergeCell ref="D9:I9"/>
    <mergeCell ref="N10:O10"/>
    <mergeCell ref="I6:J6"/>
    <mergeCell ref="S12:U13"/>
    <mergeCell ref="D13:F13"/>
    <mergeCell ref="D10:E10"/>
    <mergeCell ref="E15:G15"/>
    <mergeCell ref="A9:C9"/>
    <mergeCell ref="G10:I10"/>
    <mergeCell ref="U11:X11"/>
    <mergeCell ref="A10:C10"/>
    <mergeCell ref="D12:F12"/>
  </mergeCells>
  <printOptions/>
  <pageMargins left="0.1968503937007874" right="0.1968503937007874" top="0.5905511811023623" bottom="0.5905511811023623" header="0.31496062992125984" footer="0.5118110236220472"/>
  <pageSetup blackAndWhite="1" horizontalDpi="300" verticalDpi="300" orientation="portrait" paperSize="9" r:id="rId4"/>
  <headerFooter alignWithMargins="0">
    <oddHeader>&amp;R&amp;8versiedatum: &amp;D;  (c) JvdW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indexed="10"/>
  </sheetPr>
  <dimension ref="A1:AA20"/>
  <sheetViews>
    <sheetView showGridLines="0" showRowColHeaders="0" tabSelected="1" showOutlineSymbols="0" zoomScale="110" zoomScaleNormal="110" zoomScaleSheetLayoutView="100" workbookViewId="0" topLeftCell="A1">
      <selection activeCell="B7" sqref="B7"/>
    </sheetView>
  </sheetViews>
  <sheetFormatPr defaultColWidth="9.140625" defaultRowHeight="24" customHeight="1"/>
  <cols>
    <col min="1" max="1" width="2.7109375" style="8" customWidth="1"/>
    <col min="2" max="2" width="6.7109375" style="1" customWidth="1"/>
    <col min="3" max="3" width="4.7109375" style="1" customWidth="1"/>
    <col min="4" max="4" width="3.7109375" style="1" customWidth="1"/>
    <col min="5" max="5" width="1.7109375" style="1" customWidth="1"/>
    <col min="6" max="6" width="5.7109375" style="1" customWidth="1"/>
    <col min="7" max="7" width="1.7109375" style="1" customWidth="1"/>
    <col min="8" max="8" width="4.7109375" style="1" customWidth="1"/>
    <col min="9" max="20" width="5.7109375" style="1" customWidth="1"/>
    <col min="21" max="21" width="9.7109375" style="1" customWidth="1"/>
    <col min="22" max="23" width="3.7109375" style="1" customWidth="1"/>
    <col min="24" max="24" width="9.140625" style="1" customWidth="1"/>
    <col min="25" max="25" width="3.7109375" style="78" hidden="1" customWidth="1"/>
    <col min="26" max="16384" width="3.7109375" style="1" customWidth="1"/>
  </cols>
  <sheetData>
    <row r="1" spans="1:27" ht="15" customHeight="1">
      <c r="A1" s="131" t="s">
        <v>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9" t="str">
        <f>D16</f>
        <v>temperatuur</v>
      </c>
      <c r="N1" s="8"/>
      <c r="P1" s="2"/>
      <c r="Q1" s="2"/>
      <c r="S1" s="2"/>
      <c r="T1" s="2"/>
      <c r="U1" s="2"/>
      <c r="V1" s="2"/>
      <c r="W1" s="3"/>
      <c r="Y1" s="78" t="s">
        <v>2</v>
      </c>
      <c r="Z1" s="5"/>
      <c r="AA1" s="5"/>
    </row>
    <row r="2" spans="1:25" ht="15" customHeight="1" thickBot="1">
      <c r="A2" s="132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30"/>
      <c r="W2" s="6"/>
      <c r="Y2" s="78" t="s">
        <v>11</v>
      </c>
    </row>
    <row r="3" spans="1:15" ht="45" customHeight="1" thickTop="1">
      <c r="A3" s="44"/>
      <c r="B3" s="127" t="s">
        <v>17</v>
      </c>
      <c r="C3" s="128"/>
      <c r="D3" s="128"/>
      <c r="E3" s="128"/>
      <c r="F3" s="128"/>
      <c r="G3" s="128"/>
      <c r="H3" s="128"/>
      <c r="I3" s="128"/>
      <c r="J3" s="128"/>
      <c r="K3" s="128"/>
      <c r="L3" s="44"/>
      <c r="M3" s="130"/>
      <c r="N3" s="8"/>
      <c r="O3" s="8"/>
    </row>
    <row r="4" spans="2:25" ht="33" customHeight="1">
      <c r="B4" s="67" t="s">
        <v>0</v>
      </c>
      <c r="C4" s="68"/>
      <c r="D4" s="68"/>
      <c r="E4" s="68"/>
      <c r="F4" s="69"/>
      <c r="G4" s="69"/>
      <c r="H4" s="68"/>
      <c r="I4" s="68"/>
      <c r="J4" s="8"/>
      <c r="K4" s="72" t="s">
        <v>1</v>
      </c>
      <c r="W4" s="3"/>
      <c r="Y4" s="78" t="s">
        <v>9</v>
      </c>
    </row>
    <row r="5" spans="2:25" ht="14.25" customHeight="1">
      <c r="B5" s="113" t="s">
        <v>8</v>
      </c>
      <c r="C5" s="114"/>
      <c r="D5" s="114"/>
      <c r="E5" s="143"/>
      <c r="F5" s="7"/>
      <c r="G5" s="7"/>
      <c r="I5" s="113" t="s">
        <v>4</v>
      </c>
      <c r="J5" s="144"/>
      <c r="K5" s="144"/>
      <c r="L5" s="57"/>
      <c r="M5" s="71"/>
      <c r="W5" s="6"/>
      <c r="Y5" s="78" t="s">
        <v>12</v>
      </c>
    </row>
    <row r="6" spans="2:23" ht="4.5" customHeight="1">
      <c r="B6" s="99"/>
      <c r="C6" s="174"/>
      <c r="D6" s="174"/>
      <c r="E6" s="175"/>
      <c r="F6" s="7"/>
      <c r="G6" s="7"/>
      <c r="H6" s="99"/>
      <c r="I6" s="175"/>
      <c r="J6" s="175"/>
      <c r="L6" s="176"/>
      <c r="M6" s="71"/>
      <c r="W6" s="6"/>
    </row>
    <row r="7" spans="2:25" ht="22.5" customHeight="1">
      <c r="B7" s="66" t="s">
        <v>2</v>
      </c>
      <c r="C7" s="9" t="str">
        <f>IF(Y7=1,"X",":")</f>
        <v>X</v>
      </c>
      <c r="D7" s="58">
        <v>5</v>
      </c>
      <c r="F7" s="46" t="str">
        <f>IF(B7="","...",IF(B7="x","…",IF(C7="","fout",IF(C7="x",B7*D7,IF(C7=":",B7/D7,IF(C7="+",B7+D7,IF(C7="-",B7-D7,"")))))))</f>
        <v>…</v>
      </c>
      <c r="G7" s="10"/>
      <c r="H7" s="9" t="str">
        <f>IF(Y8=1,"+","-")</f>
        <v>+</v>
      </c>
      <c r="I7" s="59">
        <v>7</v>
      </c>
      <c r="J7" s="8"/>
      <c r="K7" s="123" t="str">
        <f>IF(B7="x","y",IF(F7="...","...",IF(F7="","fout",IF(H7="x",F7*I7,IF(H7=":",F7/I7,IF(H7="+",F7+I7,IF(H7="-",F7-I7,"")))))))</f>
        <v>y</v>
      </c>
      <c r="L7" s="123"/>
      <c r="M7" s="71"/>
      <c r="W7" s="3"/>
      <c r="Y7" s="79">
        <v>1</v>
      </c>
    </row>
    <row r="8" spans="6:25" ht="18" customHeight="1">
      <c r="F8" s="47"/>
      <c r="M8" s="71"/>
      <c r="N8" s="8"/>
      <c r="Y8" s="79">
        <v>1</v>
      </c>
    </row>
    <row r="9" spans="1:15" ht="22.5" customHeight="1">
      <c r="A9" s="14"/>
      <c r="B9" s="65"/>
      <c r="C9" s="15"/>
      <c r="D9" s="16"/>
      <c r="E9" s="8"/>
      <c r="F9" s="48"/>
      <c r="G9" s="17"/>
      <c r="H9" s="15"/>
      <c r="I9" s="16"/>
      <c r="J9" s="8"/>
      <c r="M9" s="8"/>
      <c r="N9" s="8"/>
      <c r="O9" s="8"/>
    </row>
    <row r="10" spans="1:15" ht="51" customHeight="1" thickBot="1">
      <c r="A10" s="14"/>
      <c r="B10" s="65"/>
      <c r="C10" s="15"/>
      <c r="D10" s="16"/>
      <c r="E10" s="8"/>
      <c r="F10" s="48"/>
      <c r="G10" s="17"/>
      <c r="H10" s="15"/>
      <c r="I10" s="16"/>
      <c r="J10" s="8"/>
      <c r="M10" s="8"/>
      <c r="N10" s="8"/>
      <c r="O10" s="8"/>
    </row>
    <row r="11" spans="1:25" s="20" customFormat="1" ht="21" customHeight="1" thickTop="1">
      <c r="A11" s="103" t="s">
        <v>3</v>
      </c>
      <c r="B11" s="103"/>
      <c r="C11" s="103"/>
      <c r="D11" s="119" t="str">
        <f>CONCATENATE(D14,"  ",U14,"  =  ",D16)</f>
        <v>aantal minuten    =  temperatuur</v>
      </c>
      <c r="E11" s="120"/>
      <c r="F11" s="120"/>
      <c r="G11" s="120"/>
      <c r="H11" s="120"/>
      <c r="I11" s="120"/>
      <c r="J11" s="120"/>
      <c r="K11" s="120"/>
      <c r="L11" s="121"/>
      <c r="M11" s="40"/>
      <c r="N11" s="41"/>
      <c r="O11" s="18"/>
      <c r="P11" s="19"/>
      <c r="Q11" s="19"/>
      <c r="R11" s="19"/>
      <c r="W11" s="19"/>
      <c r="Y11" s="80"/>
    </row>
    <row r="12" spans="1:25" s="20" customFormat="1" ht="21" customHeight="1" thickBot="1">
      <c r="A12" s="109" t="s">
        <v>5</v>
      </c>
      <c r="B12" s="109"/>
      <c r="C12" s="109"/>
      <c r="D12" s="137" t="str">
        <f>CONCATENATE(C14,"  ",U14,"  =  ",C16)</f>
        <v>a     =  t </v>
      </c>
      <c r="E12" s="137"/>
      <c r="F12" s="137"/>
      <c r="G12" s="137"/>
      <c r="H12" s="137"/>
      <c r="I12" s="49" t="s">
        <v>6</v>
      </c>
      <c r="J12" s="137" t="str">
        <f>CONCATENATE(C16,"  =  ",C14,"  ",U14)</f>
        <v>t   =  a   </v>
      </c>
      <c r="K12" s="138"/>
      <c r="L12" s="139"/>
      <c r="M12" s="40"/>
      <c r="N12" s="41"/>
      <c r="O12" s="42"/>
      <c r="P12" s="122"/>
      <c r="Q12" s="122"/>
      <c r="R12" s="19"/>
      <c r="S12" s="19"/>
      <c r="T12" s="19"/>
      <c r="Y12" s="85"/>
    </row>
    <row r="13" spans="1:26" s="8" customFormat="1" ht="54.75" customHeight="1" thickTop="1">
      <c r="A13" s="44"/>
      <c r="B13" s="63"/>
      <c r="C13" s="44"/>
      <c r="D13" s="44"/>
      <c r="E13" s="44"/>
      <c r="F13" s="44"/>
      <c r="G13" s="44"/>
      <c r="H13" s="44"/>
      <c r="I13" s="44"/>
      <c r="J13" s="44"/>
      <c r="K13" s="44"/>
      <c r="L13" s="44"/>
      <c r="V13" s="50"/>
      <c r="X13" s="135" t="str">
        <f>D14</f>
        <v>aantal minuten</v>
      </c>
      <c r="Y13" s="136"/>
      <c r="Z13" s="136"/>
    </row>
    <row r="14" spans="1:25" s="24" customFormat="1" ht="24" customHeight="1">
      <c r="A14" s="23"/>
      <c r="B14" s="60" t="s">
        <v>0</v>
      </c>
      <c r="C14" s="161" t="str">
        <f>REPLACE(D14,2,50," ")</f>
        <v>a </v>
      </c>
      <c r="D14" s="163" t="str">
        <f>IF(B5="","",B5)</f>
        <v>aantal minuten</v>
      </c>
      <c r="E14" s="164"/>
      <c r="F14" s="164"/>
      <c r="G14" s="164"/>
      <c r="H14" s="165"/>
      <c r="I14" s="89">
        <f>IF(B7="","",IF(B7="x","",B7))</f>
      </c>
      <c r="J14" s="90">
        <f>IF(I14="","",I14+1)</f>
      </c>
      <c r="K14" s="90">
        <f>IF(I14="","",J14+1)</f>
      </c>
      <c r="L14" s="90">
        <f>IF(I14="","",K14+1)</f>
      </c>
      <c r="M14" s="90">
        <f>IF(I14="","",L14+1)</f>
      </c>
      <c r="N14" s="90">
        <f>IF(I14="","",M14+1)</f>
      </c>
      <c r="O14" s="90">
        <f>IF(I14="","",N14+1)</f>
      </c>
      <c r="P14" s="90">
        <f>IF(I14="","",O14+1)</f>
      </c>
      <c r="Q14" s="90">
        <f>IF(I14="","",P14+1)</f>
      </c>
      <c r="R14" s="90">
        <f>IF(I14="","",Q14+1)</f>
      </c>
      <c r="S14" s="90">
        <f>IF(I14="","",R14+1)</f>
      </c>
      <c r="T14" s="91">
        <f>IF(I14="","",S14+1)</f>
      </c>
      <c r="U14" s="145">
        <f>IF(I14="","",CONCATENATE(C7,"  ",D7,"  ",H7,"  ",I7))</f>
      </c>
      <c r="V14" s="146"/>
      <c r="W14" s="146"/>
      <c r="Y14" s="78">
        <v>0</v>
      </c>
    </row>
    <row r="15" spans="1:25" s="24" customFormat="1" ht="24" customHeight="1" hidden="1">
      <c r="A15" s="7"/>
      <c r="B15" s="61"/>
      <c r="C15" s="162"/>
      <c r="D15" s="166" t="s">
        <v>10</v>
      </c>
      <c r="E15" s="167"/>
      <c r="F15" s="167"/>
      <c r="G15" s="167"/>
      <c r="H15" s="168"/>
      <c r="I15" s="53" t="e">
        <f>IF(C7="x",B7*D7,B7/D7)</f>
        <v>#VALUE!</v>
      </c>
      <c r="J15" s="53" t="e">
        <f>IF(C7="x",J14*D7,J14/D7)</f>
        <v>#VALUE!</v>
      </c>
      <c r="K15" s="53" t="e">
        <f>IF(C7="x",K14*D7,K14/D7)</f>
        <v>#VALUE!</v>
      </c>
      <c r="L15" s="53" t="e">
        <f>IF(C7="x",L14*D7,L14/D7)</f>
        <v>#VALUE!</v>
      </c>
      <c r="M15" s="53" t="e">
        <f>IF(C7="x",M14*D7,M14/D7)</f>
        <v>#VALUE!</v>
      </c>
      <c r="N15" s="53" t="e">
        <f>IF(C7="x",N14*D7,N14/D7)</f>
        <v>#VALUE!</v>
      </c>
      <c r="O15" s="53" t="e">
        <f>IF(C7="x",O14*D7,O14/D7)</f>
        <v>#VALUE!</v>
      </c>
      <c r="P15" s="53" t="e">
        <f>IF(C7="x",P14*D7,P14/D7)</f>
        <v>#VALUE!</v>
      </c>
      <c r="Q15" s="53" t="e">
        <f>IF(C7="x",Q14*D7,Q14/D7)</f>
        <v>#VALUE!</v>
      </c>
      <c r="R15" s="53" t="e">
        <f>IF(C7="x",R14*D7,R14/D7)</f>
        <v>#VALUE!</v>
      </c>
      <c r="S15" s="53" t="e">
        <f>IF(C7="x",S14*D7,S14/D7)</f>
        <v>#VALUE!</v>
      </c>
      <c r="T15" s="25" t="e">
        <f>IF(C7="x",T14*D7,T14/D7)</f>
        <v>#VALUE!</v>
      </c>
      <c r="U15" s="146"/>
      <c r="V15" s="146"/>
      <c r="W15" s="146"/>
      <c r="Y15" s="78">
        <f>IF(C7="x",Y14*D7,IF(C7=":",Y14/D7,IF(C7="+",Y14+D7,IF(C7="-",Y14-D7,""))))</f>
        <v>0</v>
      </c>
    </row>
    <row r="16" spans="1:25" s="24" customFormat="1" ht="24" customHeight="1">
      <c r="A16" s="7"/>
      <c r="B16" s="62" t="s">
        <v>1</v>
      </c>
      <c r="C16" s="160" t="str">
        <f>REPLACE(D16,2,50," ")</f>
        <v>t </v>
      </c>
      <c r="D16" s="169" t="str">
        <f>IF(I5="","",I5)</f>
        <v>temperatuur</v>
      </c>
      <c r="E16" s="170"/>
      <c r="F16" s="170"/>
      <c r="G16" s="170"/>
      <c r="H16" s="171"/>
      <c r="I16" s="76">
        <f>IF(I14="","",IF(H7="+",I15+I7,I15-I7))</f>
      </c>
      <c r="J16" s="76">
        <f>IF(I14="","",IF(H7="+",J15+I7,J15-I7))</f>
      </c>
      <c r="K16" s="76">
        <f>IF(I14="","",IF(H7="+",K15+I7,K15-I7))</f>
      </c>
      <c r="L16" s="76">
        <f>IF(I14="","",IF(H7="+",L15+I7,L15-I7))</f>
      </c>
      <c r="M16" s="76">
        <f>IF(I14="","",IF(H7="+",M15+I7,M15-I7))</f>
      </c>
      <c r="N16" s="76">
        <f>IF(I14="","",IF(H7="+",N15+I7,N15-I7))</f>
      </c>
      <c r="O16" s="76">
        <f>IF(I14="","",IF(H7="+",O15+I7,O15-I7))</f>
      </c>
      <c r="P16" s="76">
        <f>IF(I14="","",IF(H7="+",P15+I7,P15-I7))</f>
      </c>
      <c r="Q16" s="76">
        <f>IF(I14="","",IF(H7="+",Q15+I7,Q15-I7))</f>
      </c>
      <c r="R16" s="76">
        <f>IF(I14="","",IF(H7="+",R15+I7,R15-I7))</f>
      </c>
      <c r="S16" s="76">
        <f>IF(I14="","",IF(H7="+",S15+I7,S15-I7))</f>
      </c>
      <c r="T16" s="45">
        <f>IF(I14="","",IF(H7="+",T15+I7,T15-I7))</f>
      </c>
      <c r="U16" s="146"/>
      <c r="V16" s="146"/>
      <c r="W16" s="146"/>
      <c r="Y16" s="86">
        <f>IF(H7="x",Y15*I7,IF(H7=":",Y15/I7,IF(H7="+",Y15+I7,IF(H7="-",Y15-I7))))</f>
        <v>7</v>
      </c>
    </row>
    <row r="17" spans="1:25" s="24" customFormat="1" ht="21" customHeight="1">
      <c r="A17" s="7"/>
      <c r="B17" s="7"/>
      <c r="D17" s="27"/>
      <c r="E17" s="28"/>
      <c r="F17" s="28"/>
      <c r="G17" s="28"/>
      <c r="H17" s="7"/>
      <c r="I17" s="51">
        <f>IF(I14="","",IF(J16-I16&gt;0,Y17&amp;J16-I16,J16-I16))</f>
      </c>
      <c r="J17" s="51">
        <f>IF(I14="","",IF(K16-J16&gt;0,Y17&amp;K16-J16,K16-J16))</f>
      </c>
      <c r="K17" s="51">
        <f>IF(I14="","",IF(L16-K16&gt;0,Y17&amp;L16-K16,L16-K16))</f>
      </c>
      <c r="L17" s="51">
        <f>IF(I14="","",IF(M16-L16&gt;0,Y17&amp;M16-L16,M16-L16))</f>
      </c>
      <c r="M17" s="51">
        <f>IF(I14="","",IF(N16-M16&gt;0,Y17&amp;N16-M16,N16-M16))</f>
      </c>
      <c r="N17" s="51">
        <f>IF(I14="","",IF(O16-N16&gt;0,Y17&amp;O16-N16,O16-N16))</f>
      </c>
      <c r="O17" s="51">
        <f>IF(I14="","",IF(P16-O16&gt;0,Y17&amp;P16-O16,P16-O16))</f>
      </c>
      <c r="P17" s="51">
        <f>IF(I14="","",IF(Q16-P16&gt;0,Y17&amp;Q16-P16,Q16-P16))</f>
      </c>
      <c r="Q17" s="51">
        <f>IF(I14="","",IF(R16-Q16&gt;0,Y17&amp;R16-Q16,R16-Q16))</f>
      </c>
      <c r="R17" s="51">
        <f>IF(I14="","",IF(S16-R16&gt;0,Y17&amp;S16-R16,S16-R16))</f>
      </c>
      <c r="S17" s="52" t="e">
        <f>T16-S16</f>
        <v>#VALUE!</v>
      </c>
      <c r="T17" s="29"/>
      <c r="U17" s="12"/>
      <c r="V17" s="64" t="s">
        <v>13</v>
      </c>
      <c r="Y17" s="83" t="s">
        <v>9</v>
      </c>
    </row>
    <row r="18" spans="1:26" s="33" customFormat="1" ht="18" customHeight="1" thickBot="1">
      <c r="A18" s="36"/>
      <c r="B18" s="36"/>
      <c r="C18" s="37"/>
      <c r="D18" s="37"/>
      <c r="E18" s="37"/>
      <c r="F18" s="101" t="s">
        <v>14</v>
      </c>
      <c r="G18" s="142"/>
      <c r="H18" s="142"/>
      <c r="I18" s="142"/>
      <c r="J18" s="140" t="str">
        <f>IF(D7=0,"is steeds 0, dus de grafiek is constant",IF(D7&gt;0,CONCATENATE("is steeds"," ","+",D7,","," ","dus de grafiek is lineair stijgend"),CONCATENATE("is steeds"," ",D7,","," ","dus de grafiek is lineair dalend")))</f>
        <v>is steeds +5, dus de grafiek is lineair stijgend</v>
      </c>
      <c r="K18" s="141"/>
      <c r="L18" s="141"/>
      <c r="M18" s="141"/>
      <c r="N18" s="141"/>
      <c r="O18" s="141"/>
      <c r="P18" s="141"/>
      <c r="Q18" s="141"/>
      <c r="R18" s="141"/>
      <c r="S18" s="38"/>
      <c r="T18" s="39"/>
      <c r="U18" s="36"/>
      <c r="W18" s="36"/>
      <c r="X18" s="36"/>
      <c r="Y18" s="87" t="e">
        <f>IF(AND(J16-I16&gt;0,K16-J16&gt;0,L16-K16&gt;0,M16-L16&gt;0,N16-M16&gt;0,O16-N16&gt;0,P16-O16&gt;0,Q16-P16&gt;0,R16-Q16&gt;0),"stijgende grafiek","dalende grafiek")</f>
        <v>#VALUE!</v>
      </c>
      <c r="Z18" s="32"/>
    </row>
    <row r="19" spans="9:25" ht="24" customHeight="1" thickTop="1">
      <c r="I19" s="34"/>
      <c r="Y19" s="88"/>
    </row>
    <row r="20" ht="24" customHeight="1">
      <c r="U20" s="35"/>
    </row>
  </sheetData>
  <sheetProtection password="FDF8" sheet="1" objects="1" scenarios="1" selectLockedCells="1"/>
  <mergeCells count="20">
    <mergeCell ref="U14:W16"/>
    <mergeCell ref="A12:C12"/>
    <mergeCell ref="D12:H12"/>
    <mergeCell ref="D14:H14"/>
    <mergeCell ref="D15:H15"/>
    <mergeCell ref="D16:H16"/>
    <mergeCell ref="J18:R18"/>
    <mergeCell ref="F18:I18"/>
    <mergeCell ref="A11:C11"/>
    <mergeCell ref="B5:E5"/>
    <mergeCell ref="I5:K5"/>
    <mergeCell ref="D11:L11"/>
    <mergeCell ref="B3:K3"/>
    <mergeCell ref="M1:M3"/>
    <mergeCell ref="A1:L1"/>
    <mergeCell ref="A2:L2"/>
    <mergeCell ref="X13:Z13"/>
    <mergeCell ref="P12:Q12"/>
    <mergeCell ref="K7:L7"/>
    <mergeCell ref="J12:L12"/>
  </mergeCells>
  <conditionalFormatting sqref="C16">
    <cfRule type="cellIs" priority="1" dxfId="0" operator="equal" stopIfTrue="1">
      <formula>$C$14</formula>
    </cfRule>
  </conditionalFormatting>
  <printOptions/>
  <pageMargins left="0.1968503937007874" right="0.1968503937007874" top="0.5905511811023623" bottom="0.5905511811023623" header="0.31496062992125984" footer="0.5118110236220472"/>
  <pageSetup blackAndWhite="1" horizontalDpi="300" verticalDpi="300" orientation="portrait" paperSize="9" r:id="rId4"/>
  <headerFooter alignWithMargins="0">
    <oddHeader>&amp;R&amp;8versiedatum: &amp;D;  (c) JvdW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indexed="11"/>
  </sheetPr>
  <dimension ref="A1:AA20"/>
  <sheetViews>
    <sheetView showGridLines="0" showRowColHeaders="0" showOutlineSymbols="0" zoomScale="110" zoomScaleNormal="110" zoomScaleSheetLayoutView="100" workbookViewId="0" topLeftCell="A1">
      <selection activeCell="B5" sqref="B5:E5"/>
    </sheetView>
  </sheetViews>
  <sheetFormatPr defaultColWidth="9.140625" defaultRowHeight="24" customHeight="1"/>
  <cols>
    <col min="1" max="1" width="2.7109375" style="8" customWidth="1"/>
    <col min="2" max="2" width="6.7109375" style="1" customWidth="1"/>
    <col min="3" max="3" width="4.7109375" style="1" customWidth="1"/>
    <col min="4" max="4" width="3.7109375" style="1" customWidth="1"/>
    <col min="5" max="5" width="1.7109375" style="1" customWidth="1"/>
    <col min="6" max="6" width="5.7109375" style="1" customWidth="1"/>
    <col min="7" max="7" width="1.7109375" style="1" customWidth="1"/>
    <col min="8" max="8" width="4.7109375" style="1" customWidth="1"/>
    <col min="9" max="20" width="5.7109375" style="1" customWidth="1"/>
    <col min="21" max="21" width="9.7109375" style="1" customWidth="1"/>
    <col min="22" max="23" width="3.7109375" style="1" customWidth="1"/>
    <col min="24" max="24" width="9.140625" style="1" customWidth="1"/>
    <col min="25" max="25" width="3.7109375" style="4" hidden="1" customWidth="1"/>
    <col min="26" max="16384" width="3.7109375" style="1" customWidth="1"/>
  </cols>
  <sheetData>
    <row r="1" spans="1:27" ht="15" customHeight="1">
      <c r="A1" s="131" t="s">
        <v>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9" t="str">
        <f>D16</f>
        <v>temperatuur</v>
      </c>
      <c r="N1" s="8"/>
      <c r="P1" s="2"/>
      <c r="Q1" s="2"/>
      <c r="S1" s="2"/>
      <c r="T1" s="2"/>
      <c r="U1" s="2"/>
      <c r="V1" s="2"/>
      <c r="W1" s="3"/>
      <c r="Y1" s="4" t="s">
        <v>2</v>
      </c>
      <c r="Z1" s="5"/>
      <c r="AA1" s="5"/>
    </row>
    <row r="2" spans="1:25" ht="15" customHeight="1" thickBot="1">
      <c r="A2" s="132" t="s">
        <v>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30"/>
      <c r="W2" s="6"/>
      <c r="Y2" s="4" t="s">
        <v>11</v>
      </c>
    </row>
    <row r="3" spans="1:15" ht="45" customHeight="1" thickTop="1">
      <c r="A3" s="44"/>
      <c r="B3" s="127" t="s">
        <v>7</v>
      </c>
      <c r="C3" s="128"/>
      <c r="D3" s="128"/>
      <c r="E3" s="128"/>
      <c r="F3" s="128"/>
      <c r="G3" s="128"/>
      <c r="H3" s="128"/>
      <c r="I3" s="128"/>
      <c r="J3" s="128"/>
      <c r="K3" s="128"/>
      <c r="L3" s="44"/>
      <c r="M3" s="130"/>
      <c r="N3" s="8"/>
      <c r="O3" s="8"/>
    </row>
    <row r="4" spans="2:25" ht="33" customHeight="1">
      <c r="B4" s="67" t="s">
        <v>0</v>
      </c>
      <c r="C4" s="68"/>
      <c r="D4" s="68"/>
      <c r="E4" s="68"/>
      <c r="F4" s="69"/>
      <c r="G4" s="69"/>
      <c r="H4" s="68"/>
      <c r="I4" s="68"/>
      <c r="J4" s="8"/>
      <c r="K4" s="72" t="s">
        <v>1</v>
      </c>
      <c r="W4" s="3"/>
      <c r="Y4" s="4" t="s">
        <v>9</v>
      </c>
    </row>
    <row r="5" spans="2:25" ht="14.25" customHeight="1">
      <c r="B5" s="113" t="s">
        <v>8</v>
      </c>
      <c r="C5" s="114"/>
      <c r="D5" s="114"/>
      <c r="E5" s="143"/>
      <c r="F5" s="7"/>
      <c r="G5" s="7"/>
      <c r="I5" s="113" t="s">
        <v>4</v>
      </c>
      <c r="J5" s="144"/>
      <c r="K5" s="144"/>
      <c r="L5" s="57"/>
      <c r="M5" s="71"/>
      <c r="W5" s="6"/>
      <c r="Y5" s="4" t="s">
        <v>12</v>
      </c>
    </row>
    <row r="6" spans="2:23" ht="4.5" customHeight="1">
      <c r="B6" s="99"/>
      <c r="C6" s="174"/>
      <c r="D6" s="174"/>
      <c r="E6" s="175"/>
      <c r="F6" s="7"/>
      <c r="G6" s="7"/>
      <c r="H6" s="99"/>
      <c r="I6" s="175"/>
      <c r="J6" s="175"/>
      <c r="L6" s="176"/>
      <c r="M6" s="71"/>
      <c r="W6" s="6"/>
    </row>
    <row r="7" spans="2:25" ht="22.5" customHeight="1">
      <c r="B7" s="66" t="s">
        <v>2</v>
      </c>
      <c r="C7" s="9" t="str">
        <f>IF(Y7=1,"X",":")</f>
        <v>X</v>
      </c>
      <c r="D7" s="58">
        <v>5</v>
      </c>
      <c r="F7" s="46" t="str">
        <f>IF(B7="","...",IF(B7="x","...",IF(C7="","fout",IF(C7="x",B7*D7,IF(C7=":",B7/D7,IF(C7="+",B7+D7,IF(C7="-",B7-D7,"")))))))</f>
        <v>...</v>
      </c>
      <c r="G7" s="10"/>
      <c r="H7" s="9" t="str">
        <f>IF(Y8=1,"+","-")</f>
        <v>+</v>
      </c>
      <c r="I7" s="59">
        <v>6</v>
      </c>
      <c r="J7" s="8"/>
      <c r="L7" s="11"/>
      <c r="M7" s="71"/>
      <c r="W7" s="3"/>
      <c r="Y7" s="13">
        <v>1</v>
      </c>
    </row>
    <row r="8" spans="6:25" ht="18" customHeight="1">
      <c r="F8" s="47"/>
      <c r="K8" s="159" t="str">
        <f>IF(B7="x","y",IF(F7="...","...",IF(H7="","fout",IF(H7="x",F7*I7,IF(H7=":",F7/I7,IF(H7="+",F7+I7,IF(H7="-",F7-I7,"")))))))</f>
        <v>y</v>
      </c>
      <c r="L8" s="159"/>
      <c r="M8" s="71"/>
      <c r="N8" s="8"/>
      <c r="Y8" s="13">
        <v>1</v>
      </c>
    </row>
    <row r="9" spans="1:15" ht="22.5" customHeight="1">
      <c r="A9" s="14"/>
      <c r="B9" s="65" t="str">
        <f>IF(B7="x","x",IF(F9="...","...",IF(C9="","fout",IF(C9="x",F9*D9,IF(C9=":",F9/D9,IF(C9="+",F9+D9,IF(C9="-",F9-D9,"")))))))</f>
        <v>x</v>
      </c>
      <c r="C9" s="15" t="str">
        <f>IF(C7="+",REPLACE(C7,1,1,"-"),IF(C7=":",REPLACE(C7,1,1,"x"),IF(C7="-",REPLACE(C7,1,1,"+"),IF(C7="x",REPLACE(C7,1,1,":"),IF(C7="","")))))</f>
        <v>:</v>
      </c>
      <c r="D9" s="16">
        <f>D7</f>
        <v>5</v>
      </c>
      <c r="E9" s="8"/>
      <c r="F9" s="48" t="str">
        <f>IF(K8="...","...",IF(K8="y","…",IF(H9="","fout",IF(H9="x",K8*I9,IF(H9=":",K8/I9,IF(H9="+",K8+I9,IF(H9="-",K8-I9,"")))))))</f>
        <v>…</v>
      </c>
      <c r="G9" s="17"/>
      <c r="H9" s="15" t="str">
        <f>IF(H7="+",REPLACE(H7,1,1,"-"),IF(H7=":",REPLACE(H7,1,1,"x"),IF(H7="-",REPLACE(H7,1,1,"+"),IF(H7="x",REPLACE(H7,1,1,":"),IF(H7="","")))))</f>
        <v>-</v>
      </c>
      <c r="I9" s="16">
        <f>I7</f>
        <v>6</v>
      </c>
      <c r="J9" s="8"/>
      <c r="M9" s="8"/>
      <c r="N9" s="8"/>
      <c r="O9" s="8"/>
    </row>
    <row r="10" spans="1:15" ht="51" customHeight="1" thickBot="1">
      <c r="A10" s="14"/>
      <c r="B10" s="65"/>
      <c r="C10" s="15"/>
      <c r="D10" s="16"/>
      <c r="E10" s="8"/>
      <c r="F10" s="48"/>
      <c r="G10" s="17"/>
      <c r="H10" s="15"/>
      <c r="I10" s="16"/>
      <c r="J10" s="8"/>
      <c r="M10" s="8"/>
      <c r="N10" s="8"/>
      <c r="O10" s="8"/>
    </row>
    <row r="11" spans="1:25" s="20" customFormat="1" ht="21" customHeight="1" thickTop="1">
      <c r="A11" s="103" t="s">
        <v>3</v>
      </c>
      <c r="B11" s="103"/>
      <c r="C11" s="103"/>
      <c r="D11" s="119" t="str">
        <f>CONCATENATE(D14,"  ",U14,"  =  ",D16)</f>
        <v>aantal minuten    =  temperatuur</v>
      </c>
      <c r="E11" s="120"/>
      <c r="F11" s="120"/>
      <c r="G11" s="120"/>
      <c r="H11" s="120"/>
      <c r="I11" s="120"/>
      <c r="J11" s="120"/>
      <c r="K11" s="120"/>
      <c r="L11" s="121"/>
      <c r="M11" s="40"/>
      <c r="N11" s="41"/>
      <c r="O11" s="18"/>
      <c r="P11" s="19"/>
      <c r="Q11" s="19"/>
      <c r="R11" s="19"/>
      <c r="W11" s="19"/>
      <c r="Y11" s="21"/>
    </row>
    <row r="12" spans="1:25" s="20" customFormat="1" ht="21" customHeight="1" thickBot="1">
      <c r="A12" s="109" t="s">
        <v>5</v>
      </c>
      <c r="B12" s="109"/>
      <c r="C12" s="109"/>
      <c r="D12" s="137" t="str">
        <f>CONCATENATE(C14,"  ",U14,"  =  ",C16)</f>
        <v>a     =  t </v>
      </c>
      <c r="E12" s="137"/>
      <c r="F12" s="137"/>
      <c r="G12" s="137"/>
      <c r="H12" s="137"/>
      <c r="I12" s="49" t="s">
        <v>6</v>
      </c>
      <c r="J12" s="137" t="str">
        <f>CONCATENATE(C16,"  =  "," ",C14,"  ",U14)</f>
        <v>t   =   a   </v>
      </c>
      <c r="K12" s="138"/>
      <c r="L12" s="139"/>
      <c r="M12" s="40"/>
      <c r="N12" s="41"/>
      <c r="O12" s="42"/>
      <c r="P12" s="122"/>
      <c r="Q12" s="122"/>
      <c r="R12" s="19"/>
      <c r="S12" s="19"/>
      <c r="T12" s="19"/>
      <c r="Y12" s="43"/>
    </row>
    <row r="13" spans="1:26" s="8" customFormat="1" ht="54.75" customHeight="1" thickTop="1">
      <c r="A13" s="44"/>
      <c r="B13" s="63"/>
      <c r="C13" s="44"/>
      <c r="D13" s="44"/>
      <c r="E13" s="44"/>
      <c r="F13" s="44"/>
      <c r="G13" s="44"/>
      <c r="H13" s="44"/>
      <c r="I13" s="44"/>
      <c r="J13" s="44"/>
      <c r="K13" s="44"/>
      <c r="L13" s="44"/>
      <c r="V13" s="50"/>
      <c r="X13" s="157" t="str">
        <f>D14</f>
        <v>aantal minuten</v>
      </c>
      <c r="Y13" s="158"/>
      <c r="Z13" s="158"/>
    </row>
    <row r="14" spans="1:25" s="24" customFormat="1" ht="24" customHeight="1">
      <c r="A14" s="23"/>
      <c r="B14" s="60" t="s">
        <v>0</v>
      </c>
      <c r="C14" s="54" t="str">
        <f>REPLACE(D14,2,50," ")</f>
        <v>a </v>
      </c>
      <c r="D14" s="110" t="str">
        <f>IF(B5="","",B5)</f>
        <v>aantal minuten</v>
      </c>
      <c r="E14" s="150"/>
      <c r="F14" s="150"/>
      <c r="G14" s="150"/>
      <c r="H14" s="151"/>
      <c r="I14" s="89">
        <f>IF(B7="","",IF(B7="x","",B7))</f>
      </c>
      <c r="J14" s="90">
        <f>IF(I14="","",I14+1)</f>
      </c>
      <c r="K14" s="90">
        <f>IF(I14="","",J14+1)</f>
      </c>
      <c r="L14" s="90">
        <f>IF(I14="","",K14+1)</f>
      </c>
      <c r="M14" s="90">
        <f>IF(I14="","",L14+1)</f>
      </c>
      <c r="N14" s="90">
        <f>IF(I14="","",M14+1)</f>
      </c>
      <c r="O14" s="90">
        <f>IF(I14="","",N14+1)</f>
      </c>
      <c r="P14" s="90">
        <f>IF(I14="","",O14+1)</f>
      </c>
      <c r="Q14" s="90">
        <f>IF(I14="","",P14+1)</f>
      </c>
      <c r="R14" s="90">
        <f>IF(I14="","",Q14+1)</f>
      </c>
      <c r="S14" s="90">
        <f>IF(I14="","",R14+1)</f>
      </c>
      <c r="T14" s="91">
        <f>IF(I14="","",S14+1)</f>
      </c>
      <c r="U14" s="148">
        <f>IF(I14="","",CONCATENATE(C7,"  ",D7,"  ",H7,"  ",I7))</f>
      </c>
      <c r="V14" s="149"/>
      <c r="W14" s="149"/>
      <c r="Y14" s="4">
        <v>0</v>
      </c>
    </row>
    <row r="15" spans="1:25" s="24" customFormat="1" ht="24" customHeight="1" hidden="1">
      <c r="A15" s="7"/>
      <c r="B15" s="61"/>
      <c r="C15" s="55"/>
      <c r="D15" s="147" t="s">
        <v>10</v>
      </c>
      <c r="E15" s="152"/>
      <c r="F15" s="152"/>
      <c r="G15" s="152"/>
      <c r="H15" s="153"/>
      <c r="I15" s="53" t="e">
        <f>IF(C7="x",I14*D7,B7/D7)</f>
        <v>#VALUE!</v>
      </c>
      <c r="J15" s="53" t="e">
        <f>IF(C7="x",J14*D7,J14/D7)</f>
        <v>#VALUE!</v>
      </c>
      <c r="K15" s="53" t="e">
        <f>IF(C7="x",K14*D7,K14/D7)</f>
        <v>#VALUE!</v>
      </c>
      <c r="L15" s="53" t="e">
        <f>IF(C7="x",L14*D7,L14/D7)</f>
        <v>#VALUE!</v>
      </c>
      <c r="M15" s="53" t="e">
        <f>IF(C7="x",M14*D7,M14/D7)</f>
        <v>#VALUE!</v>
      </c>
      <c r="N15" s="53" t="e">
        <f>IF(C7="x",N14*D7,N14/D7)</f>
        <v>#VALUE!</v>
      </c>
      <c r="O15" s="53" t="e">
        <f>IF(C7="x",O14*D7,O14/D7)</f>
        <v>#VALUE!</v>
      </c>
      <c r="P15" s="53" t="e">
        <f>IF(C7="x",P14*D7,P14/D7)</f>
        <v>#VALUE!</v>
      </c>
      <c r="Q15" s="53" t="e">
        <f>IF(C7="x",Q14*D7,Q14/D7)</f>
        <v>#VALUE!</v>
      </c>
      <c r="R15" s="53" t="e">
        <f>IF(C7="x",R14*D7,R14/D7)</f>
        <v>#VALUE!</v>
      </c>
      <c r="S15" s="53" t="e">
        <f>IF(C7="x",S14*D7,S14/D7)</f>
        <v>#VALUE!</v>
      </c>
      <c r="T15" s="95" t="e">
        <f>IF(C7="x",T14*D7,T14/D7)</f>
        <v>#VALUE!</v>
      </c>
      <c r="U15" s="149"/>
      <c r="V15" s="149"/>
      <c r="W15" s="149"/>
      <c r="Y15" s="4">
        <f>IF(C7="x",Y14*D7,IF(C7=":",Y14/D7,IF(C7="+",Y14+D7,IF(C7="-",Y14-D7,""))))</f>
        <v>0</v>
      </c>
    </row>
    <row r="16" spans="1:25" s="24" customFormat="1" ht="24" customHeight="1">
      <c r="A16" s="7"/>
      <c r="B16" s="62" t="s">
        <v>1</v>
      </c>
      <c r="C16" s="56" t="str">
        <f>REPLACE(D16,2,50," ")</f>
        <v>t </v>
      </c>
      <c r="D16" s="125" t="str">
        <f>IF(I5="","",I5)</f>
        <v>temperatuur</v>
      </c>
      <c r="E16" s="154"/>
      <c r="F16" s="154"/>
      <c r="G16" s="154"/>
      <c r="H16" s="155"/>
      <c r="I16" s="76">
        <f>IF(I14="","",IF(H7="+",I15+I7,I15-I7))</f>
      </c>
      <c r="J16" s="76">
        <f>IF(I14="","",IF(H7="+",J15+I7,J15-I7))</f>
      </c>
      <c r="K16" s="76">
        <f>IF(I14="","",IF(H7="+",K15+I7,K15-I7))</f>
      </c>
      <c r="L16" s="76">
        <f>IF(I14="","",IF(H7="+",L15+I7,L15-I7))</f>
      </c>
      <c r="M16" s="76">
        <f>IF(I14="","",IF(H7="+",M15+I7,M15-I7))</f>
      </c>
      <c r="N16" s="76">
        <f>IF(I14="","",IF(H7="+",N15+I7,N15-I7))</f>
      </c>
      <c r="O16" s="76">
        <f>IF(I14="","",IF(H7="+",O15+I7,O15-I7))</f>
      </c>
      <c r="P16" s="76">
        <f>IF(I14="","",IF(H7="+",P15+I7,P15-I7))</f>
      </c>
      <c r="Q16" s="76">
        <f>IF(I14="","",IF(H7="+",Q15+I7,Q15-I7))</f>
      </c>
      <c r="R16" s="76">
        <f>IF(I14="","",IF(H7="+",R15+I7,R15-I7))</f>
      </c>
      <c r="S16" s="76">
        <f>IF(I14="","",IF(H7="+",S15+I7,S15-I7))</f>
      </c>
      <c r="T16" s="96" t="e">
        <f>IF(H7="+",T15+I7,T15-I7)</f>
        <v>#VALUE!</v>
      </c>
      <c r="U16" s="149"/>
      <c r="V16" s="149"/>
      <c r="W16" s="149"/>
      <c r="Y16" s="26">
        <f>IF(H7="x",Y15*I7,IF(H7=":",Y15/I7,IF(H7="+",Y15+I7,IF(H7="-",Y15-I7))))</f>
        <v>6</v>
      </c>
    </row>
    <row r="17" spans="1:25" s="24" customFormat="1" ht="21" customHeight="1">
      <c r="A17" s="7"/>
      <c r="B17" s="7"/>
      <c r="D17" s="27"/>
      <c r="E17" s="28"/>
      <c r="F17" s="28"/>
      <c r="G17" s="28"/>
      <c r="H17" s="7"/>
      <c r="I17" s="51">
        <f>IF(I14="","",IF(J16-I16&gt;0,Y17&amp;J16-I16,J16-I16))</f>
      </c>
      <c r="J17" s="51">
        <f>IF(I14="","",IF(K16-J16&gt;0,Y17&amp;K16-J16,K16-J16))</f>
      </c>
      <c r="K17" s="51">
        <f>IF(I14="","",IF(L16-K16&gt;0,Y17&amp;L16-K16,L16-K16))</f>
      </c>
      <c r="L17" s="51">
        <f>IF(I14="","",IF(M16-L16&gt;0,Y17&amp;M16-L16,M16-L16))</f>
      </c>
      <c r="M17" s="51">
        <f>IF(I14="","",IF(N16-M16&gt;0,Y17&amp;N16-M16,N16-M16))</f>
      </c>
      <c r="N17" s="51">
        <f>IF(I14="","",IF(O16-N16&gt;0,Y17&amp;O16-N16,O16-N16))</f>
      </c>
      <c r="O17" s="51">
        <f>IF(I14="","",IF(P16-O16&gt;0,Y17&amp;P16-O16,P16-O16))</f>
      </c>
      <c r="P17" s="51">
        <f>IF(I14="","",IF(Q16-P16&gt;0,Y17&amp;Q16-P16,Q16-P16))</f>
      </c>
      <c r="Q17" s="51">
        <f>IF(I14="","",IF(R16-Q16&gt;0,Y17&amp;R16-Q16,R16-Q16))</f>
      </c>
      <c r="R17" s="51">
        <f>IF(I14="","",IF(S16-R16&gt;0,Y17&amp;S16-R16,S16-R16))</f>
      </c>
      <c r="S17" s="52" t="e">
        <f>T16-S16</f>
        <v>#VALUE!</v>
      </c>
      <c r="T17" s="29"/>
      <c r="U17" s="93"/>
      <c r="V17" s="64" t="s">
        <v>13</v>
      </c>
      <c r="W17" s="94"/>
      <c r="Y17" s="30" t="s">
        <v>9</v>
      </c>
    </row>
    <row r="18" spans="1:26" s="33" customFormat="1" ht="18" customHeight="1" thickBot="1">
      <c r="A18" s="36"/>
      <c r="B18" s="36"/>
      <c r="C18" s="37"/>
      <c r="D18" s="37"/>
      <c r="E18" s="37"/>
      <c r="F18" s="101" t="s">
        <v>14</v>
      </c>
      <c r="G18" s="102"/>
      <c r="H18" s="102"/>
      <c r="I18" s="102"/>
      <c r="J18" s="140" t="str">
        <f>IF(D7=0,"is steeds 0, dus de grafiek is constant",IF(D7&gt;0,CONCATENATE("is steeds"," ","+",D7,","," ","dus de grafiek is lineair stijgend"),CONCATENATE("is steeds"," ",D7,","," ","dus de grafiek is lineair dalend")))</f>
        <v>is steeds +5, dus de grafiek is lineair stijgend</v>
      </c>
      <c r="K18" s="156"/>
      <c r="L18" s="156"/>
      <c r="M18" s="156"/>
      <c r="N18" s="156"/>
      <c r="O18" s="156"/>
      <c r="P18" s="156"/>
      <c r="Q18" s="156"/>
      <c r="R18" s="156"/>
      <c r="S18" s="97"/>
      <c r="T18" s="98"/>
      <c r="U18" s="36"/>
      <c r="W18" s="36"/>
      <c r="X18" s="36"/>
      <c r="Y18" s="31" t="e">
        <f>IF(AND(J16-I16&gt;0,K16-J16&gt;0,L16-K16&gt;0,M16-L16&gt;0,N16-M16&gt;0,O16-N16&gt;0,P16-O16&gt;0,Q16-P16&gt;0,R16-Q16&gt;0),"stijgende grafiek","dalende grafiek")</f>
        <v>#VALUE!</v>
      </c>
      <c r="Z18" s="32"/>
    </row>
    <row r="19" spans="9:25" ht="24" customHeight="1" thickTop="1">
      <c r="I19" s="34"/>
      <c r="Y19" s="22"/>
    </row>
    <row r="20" ht="24" customHeight="1">
      <c r="U20" s="35"/>
    </row>
  </sheetData>
  <sheetProtection password="B2F6" sheet="1" objects="1" scenarios="1" selectLockedCells="1"/>
  <mergeCells count="20">
    <mergeCell ref="X13:Z13"/>
    <mergeCell ref="P12:Q12"/>
    <mergeCell ref="K8:L8"/>
    <mergeCell ref="J12:L12"/>
    <mergeCell ref="D11:L11"/>
    <mergeCell ref="B3:K3"/>
    <mergeCell ref="M1:M3"/>
    <mergeCell ref="A1:L1"/>
    <mergeCell ref="A2:L2"/>
    <mergeCell ref="J18:R18"/>
    <mergeCell ref="F18:I18"/>
    <mergeCell ref="A11:C11"/>
    <mergeCell ref="B5:E5"/>
    <mergeCell ref="I5:K5"/>
    <mergeCell ref="U14:W16"/>
    <mergeCell ref="A12:C12"/>
    <mergeCell ref="D12:H12"/>
    <mergeCell ref="D14:H14"/>
    <mergeCell ref="D15:H15"/>
    <mergeCell ref="D16:H16"/>
  </mergeCells>
  <conditionalFormatting sqref="C16">
    <cfRule type="cellIs" priority="1" dxfId="0" operator="equal" stopIfTrue="1">
      <formula>$C$14</formula>
    </cfRule>
  </conditionalFormatting>
  <printOptions/>
  <pageMargins left="0.1968503937007874" right="0.1968503937007874" top="0.5905511811023623" bottom="0.5905511811023623" header="0.31496062992125984" footer="0.5118110236220472"/>
  <pageSetup blackAndWhite="1" horizontalDpi="300" verticalDpi="300" orientation="portrait" paperSize="9" r:id="rId4"/>
  <headerFooter alignWithMargins="0">
    <oddHeader>&amp;R&amp;8versiedatum: &amp;D;  (c) JvdW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JvdW</dc:creator>
  <cp:keywords/>
  <dc:description/>
  <cp:lastModifiedBy>JvdW</cp:lastModifiedBy>
  <cp:lastPrinted>2006-10-23T12:31:09Z</cp:lastPrinted>
  <dcterms:created xsi:type="dcterms:W3CDTF">2005-03-27T09:01:06Z</dcterms:created>
  <dcterms:modified xsi:type="dcterms:W3CDTF">2009-04-01T19:45:13Z</dcterms:modified>
  <cp:category/>
  <cp:version/>
  <cp:contentType/>
  <cp:contentStatus/>
</cp:coreProperties>
</file>